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6" activeTab="6"/>
  </bookViews>
  <sheets>
    <sheet name="Alathur" sheetId="5" r:id="rId1"/>
    <sheet name="ATTAPPADY" sheetId="1" r:id="rId2"/>
    <sheet name="Chittur" sheetId="14" r:id="rId3"/>
    <sheet name="KUZHALMANNAM" sheetId="4" r:id="rId4"/>
    <sheet name="Kollengode" sheetId="3" r:id="rId5"/>
    <sheet name="MANNARKKAD" sheetId="2" r:id="rId6"/>
    <sheet name="MALAMPUZHA" sheetId="8" r:id="rId7"/>
    <sheet name="Nemmara" sheetId="7" r:id="rId8"/>
    <sheet name="Palakkad" sheetId="13" r:id="rId9"/>
    <sheet name="Pattambi" sheetId="6" r:id="rId10"/>
    <sheet name="Ottappalam" sheetId="11" r:id="rId11"/>
    <sheet name="sreekrishnapuram" sheetId="10" r:id="rId12"/>
    <sheet name="Thrithala" sheetId="12" r:id="rId13"/>
    <sheet name="Dist abstract" sheetId="15" r:id="rId14"/>
  </sheets>
  <calcPr calcId="124519"/>
</workbook>
</file>

<file path=xl/calcChain.xml><?xml version="1.0" encoding="utf-8"?>
<calcChain xmlns="http://schemas.openxmlformats.org/spreadsheetml/2006/main">
  <c r="C17" i="15"/>
  <c r="D17"/>
  <c r="G11" i="6"/>
  <c r="L13" i="12"/>
  <c r="J13"/>
  <c r="I13"/>
  <c r="H13"/>
  <c r="I12" i="10"/>
  <c r="G12"/>
  <c r="F12"/>
  <c r="I12" i="11"/>
  <c r="G12"/>
  <c r="F12"/>
  <c r="I11" i="6"/>
  <c r="F11"/>
  <c r="I10" i="13"/>
  <c r="G10"/>
  <c r="F10"/>
  <c r="G12" i="7"/>
  <c r="F12"/>
  <c r="I10" i="8"/>
  <c r="G10"/>
  <c r="F10"/>
  <c r="I11" i="2"/>
  <c r="G11"/>
  <c r="F11"/>
  <c r="I8" i="3"/>
  <c r="G8"/>
  <c r="F8"/>
  <c r="I12" i="14"/>
  <c r="G12"/>
  <c r="F12"/>
  <c r="I12" i="1"/>
  <c r="G12"/>
  <c r="F12"/>
  <c r="I13" i="5"/>
  <c r="G13"/>
  <c r="F13"/>
  <c r="I8" i="4"/>
  <c r="G8"/>
  <c r="F8"/>
  <c r="I10" i="6"/>
  <c r="F10"/>
  <c r="I9"/>
  <c r="F9"/>
  <c r="I7"/>
  <c r="F7"/>
  <c r="I6"/>
  <c r="F6"/>
  <c r="I5"/>
  <c r="F5"/>
</calcChain>
</file>

<file path=xl/sharedStrings.xml><?xml version="1.0" encoding="utf-8"?>
<sst xmlns="http://schemas.openxmlformats.org/spreadsheetml/2006/main" count="334" uniqueCount="110">
  <si>
    <t>S.No</t>
  </si>
  <si>
    <t>STRATEGIC ACTION PLAN FOR IRRIGATION IN BLOCK PANCHAYATH UNDER PMKSY</t>
  </si>
  <si>
    <t>NAME OF THE BLOCK</t>
  </si>
  <si>
    <t>CONCERNED DEPARTMENT</t>
  </si>
  <si>
    <t>COMPONENTS</t>
  </si>
  <si>
    <t>ACTIVITY</t>
  </si>
  <si>
    <t>TOTAL NUMBER/ CAPACITY</t>
  </si>
  <si>
    <t>COMMAND AREA/ IRRIGATION POTENTIONAL</t>
  </si>
  <si>
    <t>PERIOD OF IMPLEMENTATION(5/7 YERS)</t>
  </si>
  <si>
    <t>ESTIMATEE COST(in.Rs)</t>
  </si>
  <si>
    <t>DoLR-MoRD</t>
  </si>
  <si>
    <t>PMKSY WATERSHED</t>
  </si>
  <si>
    <t>FARM POND</t>
  </si>
  <si>
    <t>CHECK DAM</t>
  </si>
  <si>
    <t>WELL</t>
  </si>
  <si>
    <t xml:space="preserve">CANEL </t>
  </si>
  <si>
    <t>NEWLY CREATED WHS</t>
  </si>
  <si>
    <t>RENOVATED WHS</t>
  </si>
  <si>
    <t>ATTAPPADY</t>
  </si>
  <si>
    <t>TOTAL</t>
  </si>
  <si>
    <t>\</t>
  </si>
  <si>
    <t>KUZHALMANNAM</t>
  </si>
  <si>
    <t>MANNARKKAD</t>
  </si>
  <si>
    <t>ALATHUR</t>
  </si>
  <si>
    <t>Strategic Action Plan for Irrigation in District under PMKSY</t>
  </si>
  <si>
    <t>Name of the
Block</t>
  </si>
  <si>
    <t>Concerned
Ministry/
Departme</t>
  </si>
  <si>
    <t>Component</t>
  </si>
  <si>
    <t>Activity</t>
  </si>
  <si>
    <t>Total
Number/Capacity (cum)</t>
  </si>
  <si>
    <t>Command
Area / Irrigation
Potential(Ha)</t>
  </si>
  <si>
    <t>Period of
Implementation (5/ 7 yrs)</t>
  </si>
  <si>
    <t>Estimated cost           (in Rs.)</t>
  </si>
  <si>
    <t>Newly created WHS</t>
  </si>
  <si>
    <t>PATTAMBI</t>
  </si>
  <si>
    <t>PMKSY
Watershed</t>
  </si>
  <si>
    <t>Farm Ponds</t>
  </si>
  <si>
    <t>7 years</t>
  </si>
  <si>
    <t>Check Dams</t>
  </si>
  <si>
    <t>Percolation Tank</t>
  </si>
  <si>
    <t>Other Ground Water Recharge Structure</t>
  </si>
  <si>
    <t>Renovated WHS</t>
  </si>
  <si>
    <t>Check Dams &amp; Side protection</t>
  </si>
  <si>
    <t>Total</t>
  </si>
  <si>
    <t>Block Development Officer</t>
  </si>
  <si>
    <t>Pattambi</t>
  </si>
  <si>
    <t>TRACTOR PASSAGE</t>
  </si>
  <si>
    <t>21OOOO</t>
  </si>
  <si>
    <t>PROTECTION OF HILL AREA</t>
  </si>
  <si>
    <t>FOREST LAND</t>
  </si>
  <si>
    <t>Command
Area/Irrigatio
n
Potential(Ha)</t>
  </si>
  <si>
    <t>Estimate d cost(in Rs.)</t>
  </si>
  <si>
    <t>Well Recharging</t>
  </si>
  <si>
    <t>Well</t>
  </si>
  <si>
    <t>Recharging Pit</t>
  </si>
  <si>
    <t>CPT</t>
  </si>
  <si>
    <t>SREEKRISHNAPURAM BLOCK</t>
  </si>
  <si>
    <t>OTHERS</t>
  </si>
  <si>
    <t>OTTAPPALAM</t>
  </si>
  <si>
    <t>Sl no.</t>
  </si>
  <si>
    <t>Name of the Block</t>
  </si>
  <si>
    <t>Concerned Ministry/Department</t>
  </si>
  <si>
    <t>TotalNumber/Capacity(cum)</t>
  </si>
  <si>
    <t>Command Area/Irrigation Potential(ha)</t>
  </si>
  <si>
    <t>Period of implementation</t>
  </si>
  <si>
    <t>Estimated cost(Rs in Lakh)</t>
  </si>
  <si>
    <t>THRITHALA BLOCK PANCHAYATH</t>
  </si>
  <si>
    <t>PMKSY Watershed</t>
  </si>
  <si>
    <t>CheckDams</t>
  </si>
  <si>
    <t>well</t>
  </si>
  <si>
    <t>Thodu</t>
  </si>
  <si>
    <t>Nemmara</t>
  </si>
  <si>
    <t>Malampuzha</t>
  </si>
  <si>
    <t>Kollengode</t>
  </si>
  <si>
    <t>Code</t>
  </si>
  <si>
    <t>COMMAND AREA/ IRRIGATION POTENTIONAL (ha)</t>
  </si>
  <si>
    <t>ESTIMATE COST(in.Rs)</t>
  </si>
  <si>
    <t>COMMAND AREA/ IRRIGATION POTENTIONAL (Ha)</t>
  </si>
  <si>
    <t>TotalNumber</t>
  </si>
  <si>
    <t>Capacity(cum)</t>
  </si>
  <si>
    <t>Strategic Action Plan for Irrigation in Block Panchayath under PMKSY</t>
  </si>
  <si>
    <t>Name of Block</t>
  </si>
  <si>
    <t>Alathur</t>
  </si>
  <si>
    <t>Attappady</t>
  </si>
  <si>
    <t>Chittur</t>
  </si>
  <si>
    <t>Kuzhalmannam</t>
  </si>
  <si>
    <t>Mannarkkad</t>
  </si>
  <si>
    <t>Palakkad</t>
  </si>
  <si>
    <t>Ottappalam</t>
  </si>
  <si>
    <t>Sreekrishnapuram</t>
  </si>
  <si>
    <t>Thrithala</t>
  </si>
  <si>
    <t>Alathur Block Panchayath</t>
  </si>
  <si>
    <t>Attappady Block Panchayath</t>
  </si>
  <si>
    <t>Chittur Block Panchayath</t>
  </si>
  <si>
    <t>Kuzhalmannam Block Panchayath</t>
  </si>
  <si>
    <t>Kollengode Block Panchayath</t>
  </si>
  <si>
    <t>Mannarkkad Block Panchayath</t>
  </si>
  <si>
    <t>Malampuzha Block Panchayath</t>
  </si>
  <si>
    <t>Nemmara Block Panchayath</t>
  </si>
  <si>
    <t>Palakkad Block Panchayath</t>
  </si>
  <si>
    <t xml:space="preserve">Palakkad Block </t>
  </si>
  <si>
    <t>MoRD</t>
  </si>
  <si>
    <t>Pattambi Block Panchayath</t>
  </si>
  <si>
    <t>Ottappalam Block Panchayath</t>
  </si>
  <si>
    <t>Sreekrishnapuram Block Panchayath</t>
  </si>
  <si>
    <t>Thrithala Block Panchayath</t>
  </si>
  <si>
    <t>DIP District Abstract</t>
  </si>
  <si>
    <t>PMKSY-Palakkad</t>
  </si>
  <si>
    <t>Financial (Rs)</t>
  </si>
  <si>
    <t>Physical (no)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</si>
</sst>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5"/>
  <cols>
    <col min="1" max="1" width="7.42578125" style="21" customWidth="1"/>
    <col min="2" max="2" width="9.42578125" style="21" customWidth="1"/>
    <col min="3" max="3" width="10.85546875" style="21" customWidth="1"/>
    <col min="4" max="4" width="11.85546875" style="21" customWidth="1"/>
    <col min="5" max="5" width="24.7109375" style="21" bestFit="1" customWidth="1"/>
    <col min="6" max="6" width="15.7109375" style="21" customWidth="1"/>
    <col min="7" max="7" width="13.42578125" style="21" customWidth="1"/>
    <col min="8" max="8" width="12.140625" style="21" customWidth="1"/>
    <col min="9" max="9" width="15.7109375" style="21" customWidth="1"/>
    <col min="10" max="11" width="9.140625" style="21"/>
    <col min="12" max="12" width="11.140625" style="21" customWidth="1"/>
    <col min="13" max="16384" width="9.140625" style="21"/>
  </cols>
  <sheetData>
    <row r="1" spans="1:9" ht="25.5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</row>
    <row r="2" spans="1:9" ht="25.5" customHeight="1">
      <c r="A2" s="53" t="s">
        <v>91</v>
      </c>
      <c r="B2" s="54"/>
      <c r="C2" s="54"/>
      <c r="D2" s="54"/>
      <c r="E2" s="54"/>
      <c r="F2" s="54"/>
      <c r="G2" s="54"/>
      <c r="H2" s="54"/>
      <c r="I2" s="55"/>
    </row>
    <row r="3" spans="1:9" ht="74.25" customHeight="1">
      <c r="A3" s="28" t="s">
        <v>74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28" t="s">
        <v>75</v>
      </c>
      <c r="H3" s="14" t="s">
        <v>8</v>
      </c>
      <c r="I3" s="14" t="s">
        <v>9</v>
      </c>
    </row>
    <row r="4" spans="1:9">
      <c r="A4" s="48" t="s">
        <v>16</v>
      </c>
      <c r="B4" s="48"/>
      <c r="C4" s="48"/>
      <c r="D4" s="48"/>
      <c r="E4" s="48"/>
      <c r="F4" s="48"/>
      <c r="G4" s="48"/>
      <c r="H4" s="48"/>
      <c r="I4" s="48"/>
    </row>
    <row r="5" spans="1:9" ht="15" customHeight="1">
      <c r="A5" s="22">
        <v>17.100000000000001</v>
      </c>
      <c r="B5" s="50" t="s">
        <v>23</v>
      </c>
      <c r="C5" s="50" t="s">
        <v>10</v>
      </c>
      <c r="D5" s="50" t="s">
        <v>11</v>
      </c>
      <c r="E5" s="14" t="s">
        <v>12</v>
      </c>
      <c r="F5" s="14">
        <v>3</v>
      </c>
      <c r="G5" s="14">
        <v>15</v>
      </c>
      <c r="H5" s="14">
        <v>7</v>
      </c>
      <c r="I5" s="14">
        <v>1190000</v>
      </c>
    </row>
    <row r="6" spans="1:9">
      <c r="A6" s="22">
        <v>17.2</v>
      </c>
      <c r="B6" s="51"/>
      <c r="C6" s="51"/>
      <c r="D6" s="51"/>
      <c r="E6" s="14" t="s">
        <v>13</v>
      </c>
      <c r="F6" s="14">
        <v>27</v>
      </c>
      <c r="G6" s="14">
        <v>250</v>
      </c>
      <c r="H6" s="14">
        <v>7</v>
      </c>
      <c r="I6" s="14">
        <v>53095000</v>
      </c>
    </row>
    <row r="7" spans="1:9">
      <c r="A7" s="22">
        <v>18.5</v>
      </c>
      <c r="B7" s="51"/>
      <c r="C7" s="51"/>
      <c r="D7" s="51"/>
      <c r="E7" s="14" t="s">
        <v>14</v>
      </c>
      <c r="F7" s="14">
        <v>2</v>
      </c>
      <c r="G7" s="14">
        <v>2</v>
      </c>
      <c r="H7" s="14">
        <v>7</v>
      </c>
      <c r="I7" s="14">
        <v>200000</v>
      </c>
    </row>
    <row r="8" spans="1:9" s="23" customFormat="1">
      <c r="A8" s="22">
        <v>17.5</v>
      </c>
      <c r="B8" s="52"/>
      <c r="C8" s="52"/>
      <c r="D8" s="52"/>
      <c r="E8" s="28" t="s">
        <v>57</v>
      </c>
      <c r="F8" s="28">
        <v>42</v>
      </c>
      <c r="G8" s="28">
        <v>30</v>
      </c>
      <c r="H8" s="28">
        <v>7</v>
      </c>
      <c r="I8" s="28">
        <v>41950000</v>
      </c>
    </row>
    <row r="9" spans="1:9">
      <c r="A9" s="48" t="s">
        <v>17</v>
      </c>
      <c r="B9" s="48"/>
      <c r="C9" s="48"/>
      <c r="D9" s="48"/>
      <c r="E9" s="48"/>
      <c r="F9" s="48"/>
      <c r="G9" s="48"/>
      <c r="H9" s="48"/>
      <c r="I9" s="48"/>
    </row>
    <row r="10" spans="1:9">
      <c r="A10" s="32">
        <v>18.100000000000001</v>
      </c>
      <c r="B10" s="50" t="s">
        <v>23</v>
      </c>
      <c r="C10" s="48" t="s">
        <v>10</v>
      </c>
      <c r="D10" s="48" t="s">
        <v>11</v>
      </c>
      <c r="E10" s="14" t="s">
        <v>12</v>
      </c>
      <c r="F10" s="14">
        <v>309</v>
      </c>
      <c r="G10" s="14">
        <v>650</v>
      </c>
      <c r="H10" s="14">
        <v>7</v>
      </c>
      <c r="I10" s="14">
        <v>300510000</v>
      </c>
    </row>
    <row r="11" spans="1:9">
      <c r="A11" s="33">
        <v>18.2</v>
      </c>
      <c r="B11" s="51"/>
      <c r="C11" s="48"/>
      <c r="D11" s="48"/>
      <c r="E11" s="14" t="s">
        <v>13</v>
      </c>
      <c r="F11" s="14">
        <v>3</v>
      </c>
      <c r="G11" s="14">
        <v>6</v>
      </c>
      <c r="H11" s="14">
        <v>7</v>
      </c>
      <c r="I11" s="14">
        <v>7500000</v>
      </c>
    </row>
    <row r="12" spans="1:9">
      <c r="A12" s="33">
        <v>18.5</v>
      </c>
      <c r="B12" s="51"/>
      <c r="C12" s="48"/>
      <c r="D12" s="48"/>
      <c r="E12" s="14" t="s">
        <v>14</v>
      </c>
      <c r="F12" s="14">
        <v>64</v>
      </c>
      <c r="G12" s="14">
        <v>120</v>
      </c>
      <c r="H12" s="14">
        <v>7</v>
      </c>
      <c r="I12" s="14">
        <v>12800000</v>
      </c>
    </row>
    <row r="13" spans="1:9" ht="23.25" customHeight="1">
      <c r="A13" s="47" t="s">
        <v>19</v>
      </c>
      <c r="B13" s="47"/>
      <c r="C13" s="47"/>
      <c r="D13" s="47"/>
      <c r="E13" s="47"/>
      <c r="F13" s="37">
        <f>F5+F6+F7+F8+F10+F11+F12</f>
        <v>450</v>
      </c>
      <c r="G13" s="37">
        <f>G5+G6+G7+G8+G10+G11+G12</f>
        <v>1073</v>
      </c>
      <c r="H13" s="37"/>
      <c r="I13" s="11">
        <f>I5+I6+I7+I8+I10+I11+I12</f>
        <v>417245000</v>
      </c>
    </row>
    <row r="15" spans="1:9">
      <c r="E15" s="21" t="s">
        <v>20</v>
      </c>
    </row>
  </sheetData>
  <mergeCells count="11">
    <mergeCell ref="A13:E13"/>
    <mergeCell ref="D10:D12"/>
    <mergeCell ref="A1:I1"/>
    <mergeCell ref="A4:I4"/>
    <mergeCell ref="A9:I9"/>
    <mergeCell ref="B10:B12"/>
    <mergeCell ref="C10:C12"/>
    <mergeCell ref="B5:B8"/>
    <mergeCell ref="C5:C8"/>
    <mergeCell ref="D5:D8"/>
    <mergeCell ref="A2:I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J5" sqref="J5"/>
    </sheetView>
  </sheetViews>
  <sheetFormatPr defaultRowHeight="15"/>
  <cols>
    <col min="1" max="1" width="5.7109375" style="2" customWidth="1"/>
    <col min="2" max="2" width="11.28515625" style="2" customWidth="1"/>
    <col min="3" max="3" width="11.5703125" style="2" customWidth="1"/>
    <col min="4" max="4" width="10.85546875" style="2" customWidth="1"/>
    <col min="5" max="5" width="19.42578125" style="2" customWidth="1"/>
    <col min="6" max="6" width="17.140625" style="2" customWidth="1"/>
    <col min="7" max="7" width="16.140625" style="2" customWidth="1"/>
    <col min="8" max="8" width="8.85546875" style="2" customWidth="1"/>
    <col min="9" max="9" width="17.5703125" style="2" customWidth="1"/>
    <col min="10" max="16384" width="9.140625" style="2"/>
  </cols>
  <sheetData>
    <row r="1" spans="1:9" ht="27.75" customHeight="1">
      <c r="A1" s="93" t="s">
        <v>80</v>
      </c>
      <c r="B1" s="94"/>
      <c r="C1" s="94"/>
      <c r="D1" s="94"/>
      <c r="E1" s="94"/>
      <c r="F1" s="94"/>
      <c r="G1" s="94"/>
      <c r="H1" s="94"/>
      <c r="I1" s="95"/>
    </row>
    <row r="2" spans="1:9" ht="24" customHeight="1">
      <c r="A2" s="70" t="s">
        <v>102</v>
      </c>
      <c r="B2" s="71"/>
      <c r="C2" s="71"/>
      <c r="D2" s="71"/>
      <c r="E2" s="71"/>
      <c r="F2" s="71"/>
      <c r="G2" s="71"/>
      <c r="H2" s="71"/>
      <c r="I2" s="72"/>
    </row>
    <row r="3" spans="1:9" ht="61.5" customHeight="1">
      <c r="A3" s="3" t="s">
        <v>0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4" t="s">
        <v>32</v>
      </c>
    </row>
    <row r="4" spans="1:9" ht="22.5" customHeight="1">
      <c r="A4" s="5"/>
      <c r="B4" s="6"/>
      <c r="C4" s="6"/>
      <c r="D4" s="48" t="s">
        <v>33</v>
      </c>
      <c r="E4" s="48"/>
      <c r="F4" s="48"/>
      <c r="G4" s="48"/>
      <c r="H4" s="48"/>
      <c r="I4" s="68"/>
    </row>
    <row r="5" spans="1:9" ht="20.100000000000001" customHeight="1">
      <c r="A5" s="5">
        <v>17.100000000000001</v>
      </c>
      <c r="B5" s="85" t="s">
        <v>34</v>
      </c>
      <c r="C5" s="48" t="s">
        <v>10</v>
      </c>
      <c r="D5" s="64" t="s">
        <v>35</v>
      </c>
      <c r="E5" s="6" t="s">
        <v>36</v>
      </c>
      <c r="F5" s="6">
        <f>1+1</f>
        <v>2</v>
      </c>
      <c r="G5" s="6">
        <v>10</v>
      </c>
      <c r="H5" s="64" t="s">
        <v>37</v>
      </c>
      <c r="I5" s="10">
        <f>1200000+500000</f>
        <v>1700000</v>
      </c>
    </row>
    <row r="6" spans="1:9" ht="20.100000000000001" customHeight="1">
      <c r="A6" s="5">
        <v>17.2</v>
      </c>
      <c r="B6" s="85"/>
      <c r="C6" s="48"/>
      <c r="D6" s="63"/>
      <c r="E6" s="6" t="s">
        <v>38</v>
      </c>
      <c r="F6" s="6">
        <f>9+5+1+10+12+2</f>
        <v>39</v>
      </c>
      <c r="G6" s="6">
        <v>250</v>
      </c>
      <c r="H6" s="63"/>
      <c r="I6" s="10">
        <f>7964000+200000+1000000+20250000+15100000+210000</f>
        <v>44724000</v>
      </c>
    </row>
    <row r="7" spans="1:9" ht="33" customHeight="1">
      <c r="A7" s="5">
        <v>17.5</v>
      </c>
      <c r="B7" s="85"/>
      <c r="C7" s="48"/>
      <c r="D7" s="63"/>
      <c r="E7" s="6" t="s">
        <v>40</v>
      </c>
      <c r="F7" s="6">
        <f>8+15+13+14+7+25+5</f>
        <v>87</v>
      </c>
      <c r="G7" s="6">
        <v>135</v>
      </c>
      <c r="H7" s="63"/>
      <c r="I7" s="10">
        <f>7129000+1650000+10350000+10375000+600000+281000000+23700000</f>
        <v>334804000</v>
      </c>
    </row>
    <row r="8" spans="1:9" ht="22.5" customHeight="1">
      <c r="A8" s="5"/>
      <c r="B8" s="85"/>
      <c r="C8" s="48"/>
      <c r="D8" s="48" t="s">
        <v>41</v>
      </c>
      <c r="E8" s="48"/>
      <c r="F8" s="48"/>
      <c r="G8" s="48"/>
      <c r="H8" s="48"/>
      <c r="I8" s="68"/>
    </row>
    <row r="9" spans="1:9" ht="20.100000000000001" customHeight="1">
      <c r="A9" s="5">
        <v>18.100000000000001</v>
      </c>
      <c r="B9" s="85"/>
      <c r="C9" s="48"/>
      <c r="D9" s="64" t="s">
        <v>35</v>
      </c>
      <c r="E9" s="6" t="s">
        <v>36</v>
      </c>
      <c r="F9" s="6">
        <f>31+30+30+36+40+43+51</f>
        <v>261</v>
      </c>
      <c r="G9" s="6">
        <v>250</v>
      </c>
      <c r="H9" s="64" t="s">
        <v>37</v>
      </c>
      <c r="I9" s="10">
        <f>36600000+12000000+58670000+45000000+120200000+28800000+61200000</f>
        <v>362470000</v>
      </c>
    </row>
    <row r="10" spans="1:9" ht="30" customHeight="1">
      <c r="A10" s="5">
        <v>18.2</v>
      </c>
      <c r="B10" s="85"/>
      <c r="C10" s="48"/>
      <c r="D10" s="63"/>
      <c r="E10" s="6" t="s">
        <v>42</v>
      </c>
      <c r="F10" s="6">
        <f>55+38+18+42+48+20+48</f>
        <v>269</v>
      </c>
      <c r="G10" s="6">
        <v>360</v>
      </c>
      <c r="H10" s="63"/>
      <c r="I10" s="10">
        <f>4489200+18100000+30130000+76800000+229250000+15500000+70082000</f>
        <v>444351200</v>
      </c>
    </row>
    <row r="11" spans="1:9" ht="24.75" customHeight="1">
      <c r="A11" s="96" t="s">
        <v>43</v>
      </c>
      <c r="B11" s="97"/>
      <c r="C11" s="97"/>
      <c r="D11" s="97"/>
      <c r="E11" s="98"/>
      <c r="F11" s="11">
        <f>F5+F6+F7+F9+F10</f>
        <v>658</v>
      </c>
      <c r="G11" s="11">
        <f>G5+G6+G7+G9+G10</f>
        <v>1005</v>
      </c>
      <c r="H11" s="11"/>
      <c r="I11" s="12">
        <f>I5+I6+I7+I9+I10</f>
        <v>1188049200</v>
      </c>
    </row>
    <row r="14" spans="1:9" ht="21" customHeight="1">
      <c r="G14" s="92" t="s">
        <v>44</v>
      </c>
      <c r="H14" s="92"/>
      <c r="I14" s="92"/>
    </row>
    <row r="15" spans="1:9">
      <c r="G15" s="92" t="s">
        <v>45</v>
      </c>
      <c r="H15" s="92"/>
      <c r="I15" s="92"/>
    </row>
  </sheetData>
  <mergeCells count="13">
    <mergeCell ref="G14:I14"/>
    <mergeCell ref="G15:I15"/>
    <mergeCell ref="A1:I1"/>
    <mergeCell ref="D4:I4"/>
    <mergeCell ref="B5:B10"/>
    <mergeCell ref="C5:C10"/>
    <mergeCell ref="D5:D7"/>
    <mergeCell ref="H5:H7"/>
    <mergeCell ref="D8:I8"/>
    <mergeCell ref="D9:D10"/>
    <mergeCell ref="H9:H10"/>
    <mergeCell ref="A11:E11"/>
    <mergeCell ref="A2:I2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J3" sqref="J3"/>
    </sheetView>
  </sheetViews>
  <sheetFormatPr defaultRowHeight="15"/>
  <cols>
    <col min="1" max="1" width="5.140625" style="21" bestFit="1" customWidth="1"/>
    <col min="2" max="2" width="13.5703125" style="21" customWidth="1"/>
    <col min="3" max="3" width="10" style="21" customWidth="1"/>
    <col min="4" max="4" width="13" style="21" customWidth="1"/>
    <col min="5" max="5" width="20.28515625" style="21" customWidth="1"/>
    <col min="6" max="6" width="16.85546875" style="21" customWidth="1"/>
    <col min="7" max="7" width="13.42578125" style="21" customWidth="1"/>
    <col min="8" max="8" width="12.85546875" style="21" customWidth="1"/>
    <col min="9" max="9" width="14" style="21" customWidth="1"/>
    <col min="10" max="16384" width="9.140625" style="21"/>
  </cols>
  <sheetData>
    <row r="1" spans="1:9" ht="24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9" ht="24" customHeight="1">
      <c r="A2" s="57" t="s">
        <v>103</v>
      </c>
      <c r="B2" s="58"/>
      <c r="C2" s="58"/>
      <c r="D2" s="58"/>
      <c r="E2" s="58"/>
      <c r="F2" s="58"/>
      <c r="G2" s="58"/>
      <c r="H2" s="58"/>
      <c r="I2" s="59"/>
    </row>
    <row r="3" spans="1:9" ht="64.5" customHeight="1">
      <c r="A3" s="14" t="s">
        <v>0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31" t="s">
        <v>77</v>
      </c>
      <c r="H3" s="14" t="s">
        <v>8</v>
      </c>
      <c r="I3" s="14" t="s">
        <v>9</v>
      </c>
    </row>
    <row r="4" spans="1:9">
      <c r="A4" s="48" t="s">
        <v>16</v>
      </c>
      <c r="B4" s="48"/>
      <c r="C4" s="48"/>
      <c r="D4" s="48"/>
      <c r="E4" s="48"/>
      <c r="F4" s="48"/>
      <c r="G4" s="48"/>
      <c r="H4" s="48"/>
      <c r="I4" s="48"/>
    </row>
    <row r="5" spans="1:9">
      <c r="A5" s="32">
        <v>17.100000000000001</v>
      </c>
      <c r="B5" s="50" t="s">
        <v>58</v>
      </c>
      <c r="C5" s="48" t="s">
        <v>10</v>
      </c>
      <c r="D5" s="48" t="s">
        <v>11</v>
      </c>
      <c r="E5" s="14" t="s">
        <v>12</v>
      </c>
      <c r="F5" s="14">
        <v>52</v>
      </c>
      <c r="G5" s="14">
        <v>520</v>
      </c>
      <c r="H5" s="14">
        <v>7</v>
      </c>
      <c r="I5" s="14">
        <v>28800000</v>
      </c>
    </row>
    <row r="6" spans="1:9">
      <c r="A6" s="33">
        <v>17.2</v>
      </c>
      <c r="B6" s="51"/>
      <c r="C6" s="48"/>
      <c r="D6" s="48"/>
      <c r="E6" s="14" t="s">
        <v>13</v>
      </c>
      <c r="F6" s="14">
        <v>39</v>
      </c>
      <c r="G6" s="14">
        <v>420</v>
      </c>
      <c r="H6" s="14">
        <v>7</v>
      </c>
      <c r="I6" s="14">
        <v>36650000</v>
      </c>
    </row>
    <row r="7" spans="1:9">
      <c r="A7" s="33">
        <v>18.5</v>
      </c>
      <c r="B7" s="51"/>
      <c r="C7" s="48"/>
      <c r="D7" s="48"/>
      <c r="E7" s="14" t="s">
        <v>14</v>
      </c>
      <c r="F7" s="14">
        <v>23</v>
      </c>
      <c r="G7" s="14">
        <v>330</v>
      </c>
      <c r="H7" s="14">
        <v>7</v>
      </c>
      <c r="I7" s="14">
        <v>23000000</v>
      </c>
    </row>
    <row r="8" spans="1:9">
      <c r="A8" s="48" t="s">
        <v>17</v>
      </c>
      <c r="B8" s="48"/>
      <c r="C8" s="48"/>
      <c r="D8" s="48"/>
      <c r="E8" s="48"/>
      <c r="F8" s="48"/>
      <c r="G8" s="48"/>
      <c r="H8" s="48"/>
      <c r="I8" s="48"/>
    </row>
    <row r="9" spans="1:9">
      <c r="A9" s="32">
        <v>18.100000000000001</v>
      </c>
      <c r="B9" s="50" t="s">
        <v>58</v>
      </c>
      <c r="C9" s="48" t="s">
        <v>10</v>
      </c>
      <c r="D9" s="48" t="s">
        <v>11</v>
      </c>
      <c r="E9" s="14" t="s">
        <v>12</v>
      </c>
      <c r="F9" s="14">
        <v>50</v>
      </c>
      <c r="G9" s="14">
        <v>650</v>
      </c>
      <c r="H9" s="14">
        <v>7</v>
      </c>
      <c r="I9" s="14">
        <v>11300000</v>
      </c>
    </row>
    <row r="10" spans="1:9">
      <c r="A10" s="33">
        <v>18.2</v>
      </c>
      <c r="B10" s="51"/>
      <c r="C10" s="48"/>
      <c r="D10" s="48"/>
      <c r="E10" s="14" t="s">
        <v>13</v>
      </c>
      <c r="F10" s="14">
        <v>19</v>
      </c>
      <c r="G10" s="14">
        <v>400</v>
      </c>
      <c r="H10" s="14">
        <v>7</v>
      </c>
      <c r="I10" s="14">
        <v>2310000</v>
      </c>
    </row>
    <row r="11" spans="1:9">
      <c r="A11" s="33">
        <v>18.5</v>
      </c>
      <c r="B11" s="51"/>
      <c r="C11" s="48"/>
      <c r="D11" s="48"/>
      <c r="E11" s="14" t="s">
        <v>14</v>
      </c>
      <c r="F11" s="14">
        <v>25</v>
      </c>
      <c r="G11" s="14">
        <v>625</v>
      </c>
      <c r="H11" s="14">
        <v>7</v>
      </c>
      <c r="I11" s="14">
        <v>5800000</v>
      </c>
    </row>
    <row r="12" spans="1:9" ht="30" customHeight="1">
      <c r="A12" s="47" t="s">
        <v>19</v>
      </c>
      <c r="B12" s="47"/>
      <c r="C12" s="47"/>
      <c r="D12" s="47"/>
      <c r="E12" s="47"/>
      <c r="F12" s="36">
        <f>F5+F6+F7+F9+F10+F11</f>
        <v>208</v>
      </c>
      <c r="G12" s="37">
        <f>G5+G6+G7+G9+G10+G11</f>
        <v>2945</v>
      </c>
      <c r="H12" s="36"/>
      <c r="I12" s="11">
        <f>+I5+I6+I7+I9+I10+I11</f>
        <v>107860000</v>
      </c>
    </row>
  </sheetData>
  <mergeCells count="11">
    <mergeCell ref="A1:I1"/>
    <mergeCell ref="A4:I4"/>
    <mergeCell ref="B5:B7"/>
    <mergeCell ref="C5:C7"/>
    <mergeCell ref="D5:D7"/>
    <mergeCell ref="A2:I2"/>
    <mergeCell ref="A8:I8"/>
    <mergeCell ref="B9:B11"/>
    <mergeCell ref="C9:C11"/>
    <mergeCell ref="D9:D11"/>
    <mergeCell ref="A12:E12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L7" sqref="L7"/>
    </sheetView>
  </sheetViews>
  <sheetFormatPr defaultRowHeight="15"/>
  <cols>
    <col min="1" max="1" width="8.85546875" style="2" customWidth="1"/>
    <col min="2" max="2" width="15.85546875" style="2" customWidth="1"/>
    <col min="3" max="3" width="12.42578125" style="2" customWidth="1"/>
    <col min="4" max="4" width="13" style="2" customWidth="1"/>
    <col min="5" max="5" width="15.7109375" style="2" customWidth="1"/>
    <col min="6" max="6" width="13.5703125" style="2" customWidth="1"/>
    <col min="7" max="7" width="12.7109375" style="2" customWidth="1"/>
    <col min="8" max="8" width="11.28515625" style="2" customWidth="1"/>
    <col min="9" max="9" width="16.5703125" style="2" customWidth="1"/>
    <col min="10" max="16384" width="9.140625" style="2"/>
  </cols>
  <sheetData>
    <row r="1" spans="1:9" ht="24.75" customHeight="1">
      <c r="A1" s="93" t="s">
        <v>80</v>
      </c>
      <c r="B1" s="94"/>
      <c r="C1" s="94"/>
      <c r="D1" s="94"/>
      <c r="E1" s="94"/>
      <c r="F1" s="94"/>
      <c r="G1" s="94"/>
      <c r="H1" s="94"/>
      <c r="I1" s="95"/>
    </row>
    <row r="2" spans="1:9" ht="24.75" customHeight="1">
      <c r="A2" s="70" t="s">
        <v>104</v>
      </c>
      <c r="B2" s="71"/>
      <c r="C2" s="71"/>
      <c r="D2" s="71"/>
      <c r="E2" s="71"/>
      <c r="F2" s="71"/>
      <c r="G2" s="71"/>
      <c r="H2" s="71"/>
      <c r="I2" s="72"/>
    </row>
    <row r="3" spans="1:9" ht="90">
      <c r="A3" s="3" t="s">
        <v>0</v>
      </c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50</v>
      </c>
      <c r="H3" s="7" t="s">
        <v>31</v>
      </c>
      <c r="I3" s="8" t="s">
        <v>51</v>
      </c>
    </row>
    <row r="4" spans="1:9" ht="22.5" customHeight="1">
      <c r="A4" s="5"/>
      <c r="B4" s="9"/>
      <c r="C4" s="9"/>
      <c r="D4" s="48" t="s">
        <v>33</v>
      </c>
      <c r="E4" s="48"/>
      <c r="F4" s="48"/>
      <c r="G4" s="48"/>
      <c r="H4" s="48"/>
      <c r="I4" s="68"/>
    </row>
    <row r="5" spans="1:9" ht="20.100000000000001" customHeight="1">
      <c r="A5" s="5">
        <v>17.100000000000001</v>
      </c>
      <c r="B5" s="100" t="s">
        <v>56</v>
      </c>
      <c r="C5" s="48" t="s">
        <v>10</v>
      </c>
      <c r="D5" s="64" t="s">
        <v>35</v>
      </c>
      <c r="E5" s="9" t="s">
        <v>36</v>
      </c>
      <c r="F5" s="9">
        <v>18</v>
      </c>
      <c r="G5" s="9">
        <v>6530</v>
      </c>
      <c r="H5" s="64" t="s">
        <v>37</v>
      </c>
      <c r="I5" s="13">
        <v>1370000</v>
      </c>
    </row>
    <row r="6" spans="1:9" ht="20.100000000000001" customHeight="1">
      <c r="A6" s="5">
        <v>17.2</v>
      </c>
      <c r="B6" s="101"/>
      <c r="C6" s="48"/>
      <c r="D6" s="63"/>
      <c r="E6" s="9" t="s">
        <v>38</v>
      </c>
      <c r="F6" s="9">
        <v>25</v>
      </c>
      <c r="G6" s="9">
        <v>4020</v>
      </c>
      <c r="H6" s="63"/>
      <c r="I6" s="13">
        <v>35121000</v>
      </c>
    </row>
    <row r="7" spans="1:9" ht="20.100000000000001" customHeight="1">
      <c r="A7" s="5">
        <v>18.5</v>
      </c>
      <c r="B7" s="101"/>
      <c r="C7" s="48"/>
      <c r="D7" s="69"/>
      <c r="E7" s="9" t="s">
        <v>53</v>
      </c>
      <c r="F7" s="9">
        <v>161</v>
      </c>
      <c r="G7" s="9">
        <v>15800</v>
      </c>
      <c r="H7" s="69"/>
      <c r="I7" s="13">
        <v>11390000</v>
      </c>
    </row>
    <row r="8" spans="1:9" ht="27" customHeight="1">
      <c r="A8" s="5"/>
      <c r="B8" s="101"/>
      <c r="C8" s="48"/>
      <c r="D8" s="48" t="s">
        <v>41</v>
      </c>
      <c r="E8" s="48"/>
      <c r="F8" s="48"/>
      <c r="G8" s="48"/>
      <c r="H8" s="48"/>
      <c r="I8" s="68"/>
    </row>
    <row r="9" spans="1:9" ht="20.100000000000001" customHeight="1">
      <c r="A9" s="5">
        <v>18.100000000000001</v>
      </c>
      <c r="B9" s="101"/>
      <c r="C9" s="48"/>
      <c r="D9" s="64" t="s">
        <v>35</v>
      </c>
      <c r="E9" s="9" t="s">
        <v>36</v>
      </c>
      <c r="F9" s="9">
        <v>552</v>
      </c>
      <c r="G9" s="9">
        <v>658470</v>
      </c>
      <c r="H9" s="64" t="s">
        <v>37</v>
      </c>
      <c r="I9" s="13">
        <v>233335000</v>
      </c>
    </row>
    <row r="10" spans="1:9" ht="20.100000000000001" customHeight="1">
      <c r="A10" s="5">
        <v>18.2</v>
      </c>
      <c r="B10" s="101"/>
      <c r="C10" s="48"/>
      <c r="D10" s="63"/>
      <c r="E10" s="9" t="s">
        <v>38</v>
      </c>
      <c r="F10" s="9">
        <v>12</v>
      </c>
      <c r="G10" s="9">
        <v>4090</v>
      </c>
      <c r="H10" s="63"/>
      <c r="I10" s="13">
        <v>48535000</v>
      </c>
    </row>
    <row r="11" spans="1:9" ht="20.100000000000001" customHeight="1">
      <c r="A11" s="5">
        <v>18.5</v>
      </c>
      <c r="B11" s="102"/>
      <c r="C11" s="48"/>
      <c r="D11" s="69"/>
      <c r="E11" s="9" t="s">
        <v>53</v>
      </c>
      <c r="F11" s="9">
        <v>38</v>
      </c>
      <c r="G11" s="9">
        <v>2120</v>
      </c>
      <c r="H11" s="69"/>
      <c r="I11" s="13">
        <v>320000</v>
      </c>
    </row>
    <row r="12" spans="1:9" ht="23.25" customHeight="1">
      <c r="A12" s="99" t="s">
        <v>43</v>
      </c>
      <c r="B12" s="99"/>
      <c r="C12" s="99"/>
      <c r="D12" s="99"/>
      <c r="E12" s="99"/>
      <c r="F12" s="11">
        <f>F5+F6+F7+F9+F10+F11</f>
        <v>806</v>
      </c>
      <c r="G12" s="11">
        <f>G5+G6+G7+G9+G10+G11</f>
        <v>691030</v>
      </c>
      <c r="H12" s="11"/>
      <c r="I12" s="11">
        <f>I5+I6+I7+I9+I10+I11</f>
        <v>330071000</v>
      </c>
    </row>
  </sheetData>
  <mergeCells count="11">
    <mergeCell ref="A12:E12"/>
    <mergeCell ref="A1:I1"/>
    <mergeCell ref="D4:I4"/>
    <mergeCell ref="B5:B11"/>
    <mergeCell ref="C5:C11"/>
    <mergeCell ref="D5:D7"/>
    <mergeCell ref="H5:H7"/>
    <mergeCell ref="D8:I8"/>
    <mergeCell ref="D9:D11"/>
    <mergeCell ref="H9:H11"/>
    <mergeCell ref="A2:I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R4" sqref="R4"/>
    </sheetView>
  </sheetViews>
  <sheetFormatPr defaultRowHeight="15"/>
  <cols>
    <col min="1" max="2" width="0.140625" customWidth="1"/>
    <col min="3" max="3" width="6.85546875" customWidth="1"/>
    <col min="4" max="4" width="12.28515625" style="21" customWidth="1"/>
    <col min="5" max="5" width="10.85546875" style="21" customWidth="1"/>
    <col min="7" max="7" width="14.5703125" style="21" customWidth="1"/>
    <col min="8" max="8" width="10" style="21" customWidth="1"/>
    <col min="9" max="9" width="15.7109375" style="21" customWidth="1"/>
    <col min="10" max="10" width="14.85546875" customWidth="1"/>
    <col min="11" max="11" width="9.140625" style="21"/>
    <col min="12" max="12" width="16.140625" style="21" customWidth="1"/>
    <col min="16" max="16" width="9.140625" customWidth="1"/>
  </cols>
  <sheetData>
    <row r="1" spans="1:12" ht="21.75" customHeight="1">
      <c r="C1" s="103" t="s">
        <v>80</v>
      </c>
      <c r="D1" s="104"/>
      <c r="E1" s="104"/>
      <c r="F1" s="104"/>
      <c r="G1" s="104"/>
      <c r="H1" s="104"/>
      <c r="I1" s="104"/>
      <c r="J1" s="104"/>
      <c r="K1" s="104"/>
      <c r="L1" s="105"/>
    </row>
    <row r="2" spans="1:12" ht="23.25" customHeight="1">
      <c r="C2" s="82" t="s">
        <v>105</v>
      </c>
      <c r="D2" s="82"/>
      <c r="E2" s="82"/>
      <c r="F2" s="82"/>
      <c r="G2" s="82"/>
      <c r="H2" s="82"/>
      <c r="I2" s="82"/>
      <c r="J2" s="82"/>
      <c r="K2" s="82"/>
      <c r="L2" s="82"/>
    </row>
    <row r="3" spans="1:12" ht="55.5" customHeight="1">
      <c r="A3" s="19" t="s">
        <v>59</v>
      </c>
      <c r="B3" s="19"/>
      <c r="C3" s="17"/>
      <c r="D3" s="18" t="s">
        <v>60</v>
      </c>
      <c r="E3" s="18" t="s">
        <v>61</v>
      </c>
      <c r="F3" s="17" t="s">
        <v>27</v>
      </c>
      <c r="G3" s="18" t="s">
        <v>28</v>
      </c>
      <c r="H3" s="18" t="s">
        <v>78</v>
      </c>
      <c r="I3" s="18" t="s">
        <v>79</v>
      </c>
      <c r="J3" s="18" t="s">
        <v>63</v>
      </c>
      <c r="K3" s="18" t="s">
        <v>64</v>
      </c>
      <c r="L3" s="18" t="s">
        <v>65</v>
      </c>
    </row>
    <row r="4" spans="1:12" ht="28.5" customHeight="1">
      <c r="A4" s="19"/>
      <c r="B4" s="19"/>
      <c r="C4" s="19"/>
      <c r="D4" s="20"/>
      <c r="E4" s="20"/>
      <c r="F4" s="19"/>
      <c r="G4" s="84" t="s">
        <v>33</v>
      </c>
      <c r="H4" s="84"/>
      <c r="I4" s="84"/>
      <c r="J4" s="84"/>
      <c r="K4" s="84"/>
      <c r="L4" s="84"/>
    </row>
    <row r="5" spans="1:12" ht="22.5" customHeight="1">
      <c r="A5" s="19"/>
      <c r="B5" s="41"/>
      <c r="C5" s="19">
        <v>17.100000000000001</v>
      </c>
      <c r="D5" s="85" t="s">
        <v>66</v>
      </c>
      <c r="E5" s="85" t="s">
        <v>10</v>
      </c>
      <c r="F5" s="85" t="s">
        <v>67</v>
      </c>
      <c r="G5" s="20" t="s">
        <v>36</v>
      </c>
      <c r="H5" s="20">
        <v>4</v>
      </c>
      <c r="I5" s="20">
        <v>3600</v>
      </c>
      <c r="J5" s="19">
        <v>23</v>
      </c>
      <c r="K5" s="85" t="s">
        <v>37</v>
      </c>
      <c r="L5" s="20">
        <v>2000000</v>
      </c>
    </row>
    <row r="6" spans="1:12" ht="16.5" customHeight="1">
      <c r="A6" s="19"/>
      <c r="B6" s="42"/>
      <c r="C6" s="19">
        <v>17.2</v>
      </c>
      <c r="D6" s="85"/>
      <c r="E6" s="85"/>
      <c r="F6" s="85"/>
      <c r="G6" s="20" t="s">
        <v>68</v>
      </c>
      <c r="H6" s="20">
        <v>69</v>
      </c>
      <c r="I6" s="20">
        <v>104260</v>
      </c>
      <c r="J6" s="19">
        <v>773</v>
      </c>
      <c r="K6" s="85"/>
      <c r="L6" s="20">
        <v>641045000</v>
      </c>
    </row>
    <row r="7" spans="1:12" ht="30">
      <c r="A7" s="19"/>
      <c r="B7" s="42"/>
      <c r="C7" s="19">
        <v>18.399999999999999</v>
      </c>
      <c r="D7" s="85"/>
      <c r="E7" s="85"/>
      <c r="F7" s="85"/>
      <c r="G7" s="20" t="s">
        <v>39</v>
      </c>
      <c r="H7" s="20">
        <v>83</v>
      </c>
      <c r="I7" s="20">
        <v>280040150</v>
      </c>
      <c r="J7" s="19">
        <v>104</v>
      </c>
      <c r="K7" s="85"/>
      <c r="L7" s="20">
        <v>8300000</v>
      </c>
    </row>
    <row r="8" spans="1:12">
      <c r="A8" s="19"/>
      <c r="B8" s="42"/>
      <c r="C8" s="19">
        <v>18.5</v>
      </c>
      <c r="D8" s="85"/>
      <c r="E8" s="85"/>
      <c r="F8" s="85"/>
      <c r="G8" s="20" t="s">
        <v>69</v>
      </c>
      <c r="H8" s="20">
        <v>34</v>
      </c>
      <c r="I8" s="20">
        <v>25800</v>
      </c>
      <c r="J8" s="19">
        <v>282</v>
      </c>
      <c r="K8" s="85"/>
      <c r="L8" s="20">
        <v>3000000</v>
      </c>
    </row>
    <row r="9" spans="1:12">
      <c r="A9" s="19"/>
      <c r="B9" s="42"/>
      <c r="C9" s="19"/>
      <c r="D9" s="85"/>
      <c r="E9" s="85"/>
      <c r="F9" s="85"/>
      <c r="G9" s="20" t="s">
        <v>70</v>
      </c>
      <c r="H9" s="20">
        <v>10</v>
      </c>
      <c r="I9" s="20">
        <v>8103</v>
      </c>
      <c r="J9" s="19">
        <v>53</v>
      </c>
      <c r="K9" s="85"/>
      <c r="L9" s="20">
        <v>10000000</v>
      </c>
    </row>
    <row r="10" spans="1:12">
      <c r="A10" s="19"/>
      <c r="B10" s="42"/>
      <c r="C10" s="19"/>
      <c r="D10" s="85"/>
      <c r="E10" s="85"/>
      <c r="F10" s="19"/>
      <c r="G10" s="84" t="s">
        <v>41</v>
      </c>
      <c r="H10" s="84"/>
      <c r="I10" s="84"/>
      <c r="J10" s="84"/>
      <c r="K10" s="84"/>
      <c r="L10" s="84"/>
    </row>
    <row r="11" spans="1:12">
      <c r="A11" s="19"/>
      <c r="B11" s="42"/>
      <c r="C11" s="19">
        <v>18.100000000000001</v>
      </c>
      <c r="D11" s="85"/>
      <c r="E11" s="85"/>
      <c r="F11" s="85" t="s">
        <v>67</v>
      </c>
      <c r="G11" s="20" t="s">
        <v>36</v>
      </c>
      <c r="H11" s="20">
        <v>248</v>
      </c>
      <c r="I11" s="20">
        <v>302790</v>
      </c>
      <c r="J11" s="19">
        <v>1437</v>
      </c>
      <c r="K11" s="85" t="s">
        <v>37</v>
      </c>
      <c r="L11" s="20">
        <v>1222376000</v>
      </c>
    </row>
    <row r="12" spans="1:12">
      <c r="A12" s="19"/>
      <c r="B12" s="42"/>
      <c r="C12" s="19">
        <v>18.5</v>
      </c>
      <c r="D12" s="85"/>
      <c r="E12" s="85"/>
      <c r="F12" s="85"/>
      <c r="G12" s="20" t="s">
        <v>69</v>
      </c>
      <c r="H12" s="20">
        <v>239</v>
      </c>
      <c r="I12" s="20">
        <v>30360</v>
      </c>
      <c r="J12" s="19">
        <v>644</v>
      </c>
      <c r="K12" s="85"/>
      <c r="L12" s="20">
        <v>27840000</v>
      </c>
    </row>
    <row r="13" spans="1:12" ht="21.75" customHeight="1">
      <c r="C13" s="106" t="s">
        <v>43</v>
      </c>
      <c r="D13" s="106"/>
      <c r="E13" s="106"/>
      <c r="F13" s="106"/>
      <c r="G13" s="106"/>
      <c r="H13" s="39">
        <f>H5+H6+H7+H8+H9+H11+H12</f>
        <v>687</v>
      </c>
      <c r="I13" s="39">
        <f>I5+I6+I7+I8+I9+I11+I12</f>
        <v>280515063</v>
      </c>
      <c r="J13" s="39">
        <f>J5+J6+J7+J8+J9+J11+J12</f>
        <v>3316</v>
      </c>
      <c r="K13" s="39"/>
      <c r="L13" s="39">
        <f>L5+L6+L7+L8+L9+L11+L12</f>
        <v>1914561000</v>
      </c>
    </row>
  </sheetData>
  <mergeCells count="11">
    <mergeCell ref="C1:L1"/>
    <mergeCell ref="C2:L2"/>
    <mergeCell ref="C13:G13"/>
    <mergeCell ref="G4:L4"/>
    <mergeCell ref="D5:D12"/>
    <mergeCell ref="E5:E12"/>
    <mergeCell ref="F5:F9"/>
    <mergeCell ref="K5:K9"/>
    <mergeCell ref="G10:L10"/>
    <mergeCell ref="F11:F12"/>
    <mergeCell ref="K11:K12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topLeftCell="A13" workbookViewId="0">
      <selection activeCell="G6" sqref="G6"/>
    </sheetView>
  </sheetViews>
  <sheetFormatPr defaultRowHeight="15"/>
  <cols>
    <col min="1" max="1" width="9.140625" style="27"/>
    <col min="2" max="2" width="25.140625" style="27" customWidth="1"/>
    <col min="3" max="3" width="19.28515625" style="27" customWidth="1"/>
    <col min="4" max="4" width="19.42578125" style="27" customWidth="1"/>
    <col min="5" max="16384" width="9.140625" style="27"/>
  </cols>
  <sheetData>
    <row r="1" spans="1:4" ht="20.25" customHeight="1">
      <c r="A1" s="107" t="s">
        <v>107</v>
      </c>
      <c r="B1" s="107"/>
      <c r="C1" s="107"/>
      <c r="D1" s="107"/>
    </row>
    <row r="2" spans="1:4" ht="20.25" customHeight="1">
      <c r="A2" s="49" t="s">
        <v>106</v>
      </c>
      <c r="B2" s="49"/>
      <c r="C2" s="49"/>
      <c r="D2" s="49"/>
    </row>
    <row r="3" spans="1:4" ht="24.95" customHeight="1">
      <c r="A3" s="44" t="s">
        <v>0</v>
      </c>
      <c r="B3" s="44" t="s">
        <v>81</v>
      </c>
      <c r="C3" s="44" t="s">
        <v>109</v>
      </c>
      <c r="D3" s="44" t="s">
        <v>108</v>
      </c>
    </row>
    <row r="4" spans="1:4" ht="24.95" customHeight="1">
      <c r="A4" s="46">
        <v>1</v>
      </c>
      <c r="B4" s="46" t="s">
        <v>82</v>
      </c>
      <c r="C4" s="46">
        <v>450</v>
      </c>
      <c r="D4" s="46">
        <v>417245000</v>
      </c>
    </row>
    <row r="5" spans="1:4" ht="24.95" customHeight="1">
      <c r="A5" s="46">
        <v>2</v>
      </c>
      <c r="B5" s="46" t="s">
        <v>83</v>
      </c>
      <c r="C5" s="46">
        <v>94</v>
      </c>
      <c r="D5" s="46">
        <v>108860000</v>
      </c>
    </row>
    <row r="6" spans="1:4" ht="24.95" customHeight="1">
      <c r="A6" s="46">
        <v>3</v>
      </c>
      <c r="B6" s="46" t="s">
        <v>84</v>
      </c>
      <c r="C6" s="46">
        <v>3712</v>
      </c>
      <c r="D6" s="46">
        <v>1291258500</v>
      </c>
    </row>
    <row r="7" spans="1:4" ht="24.95" customHeight="1">
      <c r="A7" s="46">
        <v>4</v>
      </c>
      <c r="B7" s="46" t="s">
        <v>73</v>
      </c>
      <c r="C7" s="46">
        <v>352</v>
      </c>
      <c r="D7" s="46">
        <v>960316000</v>
      </c>
    </row>
    <row r="8" spans="1:4" ht="24.95" customHeight="1">
      <c r="A8" s="46">
        <v>5</v>
      </c>
      <c r="B8" s="46" t="s">
        <v>85</v>
      </c>
      <c r="C8" s="46">
        <v>371</v>
      </c>
      <c r="D8" s="46">
        <v>427589599</v>
      </c>
    </row>
    <row r="9" spans="1:4" ht="24.95" customHeight="1">
      <c r="A9" s="46">
        <v>6</v>
      </c>
      <c r="B9" s="46" t="s">
        <v>86</v>
      </c>
      <c r="C9" s="46">
        <v>259</v>
      </c>
      <c r="D9" s="46">
        <v>160260000</v>
      </c>
    </row>
    <row r="10" spans="1:4" ht="24.95" customHeight="1">
      <c r="A10" s="46">
        <v>7</v>
      </c>
      <c r="B10" s="46" t="s">
        <v>72</v>
      </c>
      <c r="C10" s="46">
        <v>122</v>
      </c>
      <c r="D10" s="46">
        <v>1620950000</v>
      </c>
    </row>
    <row r="11" spans="1:4" ht="24.95" customHeight="1">
      <c r="A11" s="46">
        <v>8</v>
      </c>
      <c r="B11" s="46" t="s">
        <v>71</v>
      </c>
      <c r="C11" s="46">
        <v>184</v>
      </c>
      <c r="D11" s="46">
        <v>72590000</v>
      </c>
    </row>
    <row r="12" spans="1:4" ht="24.95" customHeight="1">
      <c r="A12" s="46">
        <v>9</v>
      </c>
      <c r="B12" s="46" t="s">
        <v>87</v>
      </c>
      <c r="C12" s="46">
        <v>327</v>
      </c>
      <c r="D12" s="46">
        <v>164940000</v>
      </c>
    </row>
    <row r="13" spans="1:4" ht="24.95" customHeight="1">
      <c r="A13" s="46">
        <v>10</v>
      </c>
      <c r="B13" s="46" t="s">
        <v>45</v>
      </c>
      <c r="C13" s="46">
        <v>658</v>
      </c>
      <c r="D13" s="46">
        <v>1188049200</v>
      </c>
    </row>
    <row r="14" spans="1:4" ht="24.95" customHeight="1">
      <c r="A14" s="46">
        <v>11</v>
      </c>
      <c r="B14" s="46" t="s">
        <v>88</v>
      </c>
      <c r="C14" s="46">
        <v>208</v>
      </c>
      <c r="D14" s="46">
        <v>107860000</v>
      </c>
    </row>
    <row r="15" spans="1:4" ht="24.95" customHeight="1">
      <c r="A15" s="46">
        <v>12</v>
      </c>
      <c r="B15" s="46" t="s">
        <v>89</v>
      </c>
      <c r="C15" s="46">
        <v>806</v>
      </c>
      <c r="D15" s="46">
        <v>330071000</v>
      </c>
    </row>
    <row r="16" spans="1:4" ht="24.95" customHeight="1">
      <c r="A16" s="46">
        <v>13</v>
      </c>
      <c r="B16" s="46" t="s">
        <v>90</v>
      </c>
      <c r="C16" s="46">
        <v>687</v>
      </c>
      <c r="D16" s="46">
        <v>1912561000</v>
      </c>
    </row>
    <row r="17" spans="1:4" ht="24.95" customHeight="1">
      <c r="A17" s="46"/>
      <c r="B17" s="44" t="s">
        <v>43</v>
      </c>
      <c r="C17" s="44">
        <f>SUM(C4:C16)</f>
        <v>8230</v>
      </c>
      <c r="D17" s="44">
        <f>SUM(D4:D16)</f>
        <v>8762550299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K5" sqref="K5"/>
    </sheetView>
  </sheetViews>
  <sheetFormatPr defaultRowHeight="15"/>
  <cols>
    <col min="1" max="1" width="5.140625" style="21" bestFit="1" customWidth="1"/>
    <col min="2" max="2" width="13" style="21" customWidth="1"/>
    <col min="3" max="3" width="10.5703125" style="21" customWidth="1"/>
    <col min="4" max="4" width="12.28515625" style="21" customWidth="1"/>
    <col min="5" max="5" width="22.5703125" style="21" customWidth="1"/>
    <col min="6" max="6" width="13.28515625" style="21" customWidth="1"/>
    <col min="7" max="7" width="14.140625" style="21" customWidth="1"/>
    <col min="8" max="8" width="10.140625" style="21" customWidth="1"/>
    <col min="9" max="9" width="18.28515625" style="21" customWidth="1"/>
    <col min="10" max="16384" width="9.140625" style="21"/>
  </cols>
  <sheetData>
    <row r="1" spans="1:9" ht="20.2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9" ht="20.25" customHeight="1">
      <c r="A2" s="57" t="s">
        <v>92</v>
      </c>
      <c r="B2" s="58"/>
      <c r="C2" s="58"/>
      <c r="D2" s="58"/>
      <c r="E2" s="58"/>
      <c r="F2" s="58"/>
      <c r="G2" s="58"/>
      <c r="H2" s="58"/>
      <c r="I2" s="59"/>
    </row>
    <row r="3" spans="1:9" ht="78" customHeight="1">
      <c r="A3" s="14" t="s">
        <v>0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28" t="s">
        <v>75</v>
      </c>
      <c r="H3" s="14" t="s">
        <v>8</v>
      </c>
      <c r="I3" s="14" t="s">
        <v>9</v>
      </c>
    </row>
    <row r="4" spans="1:9">
      <c r="A4" s="48" t="s">
        <v>16</v>
      </c>
      <c r="B4" s="48"/>
      <c r="C4" s="48"/>
      <c r="D4" s="48"/>
      <c r="E4" s="48"/>
      <c r="F4" s="48"/>
      <c r="G4" s="48"/>
      <c r="H4" s="48"/>
      <c r="I4" s="48"/>
    </row>
    <row r="5" spans="1:9">
      <c r="A5" s="22">
        <v>17.100000000000001</v>
      </c>
      <c r="B5" s="50" t="s">
        <v>18</v>
      </c>
      <c r="C5" s="48" t="s">
        <v>10</v>
      </c>
      <c r="D5" s="48" t="s">
        <v>11</v>
      </c>
      <c r="E5" s="14" t="s">
        <v>12</v>
      </c>
      <c r="F5" s="14">
        <v>52</v>
      </c>
      <c r="G5" s="14">
        <v>520</v>
      </c>
      <c r="H5" s="14">
        <v>7</v>
      </c>
      <c r="I5" s="14">
        <v>28800000</v>
      </c>
    </row>
    <row r="6" spans="1:9">
      <c r="A6" s="22">
        <v>17.2</v>
      </c>
      <c r="B6" s="51"/>
      <c r="C6" s="48"/>
      <c r="D6" s="48"/>
      <c r="E6" s="14" t="s">
        <v>13</v>
      </c>
      <c r="F6" s="14">
        <v>39</v>
      </c>
      <c r="G6" s="14">
        <v>420</v>
      </c>
      <c r="H6" s="14">
        <v>7</v>
      </c>
      <c r="I6" s="14">
        <v>36650000</v>
      </c>
    </row>
    <row r="7" spans="1:9">
      <c r="A7" s="22">
        <v>18.5</v>
      </c>
      <c r="B7" s="51"/>
      <c r="C7" s="48"/>
      <c r="D7" s="48"/>
      <c r="E7" s="14" t="s">
        <v>14</v>
      </c>
      <c r="F7" s="14">
        <v>48</v>
      </c>
      <c r="G7" s="14">
        <v>955</v>
      </c>
      <c r="H7" s="14">
        <v>7</v>
      </c>
      <c r="I7" s="14">
        <v>28800000</v>
      </c>
    </row>
    <row r="8" spans="1:9">
      <c r="A8" s="48" t="s">
        <v>17</v>
      </c>
      <c r="B8" s="48"/>
      <c r="C8" s="48"/>
      <c r="D8" s="48"/>
      <c r="E8" s="48"/>
      <c r="F8" s="48"/>
      <c r="G8" s="48"/>
      <c r="H8" s="48"/>
      <c r="I8" s="48"/>
    </row>
    <row r="9" spans="1:9">
      <c r="A9" s="22">
        <v>18.100000000000001</v>
      </c>
      <c r="B9" s="50" t="s">
        <v>18</v>
      </c>
      <c r="C9" s="48" t="s">
        <v>10</v>
      </c>
      <c r="D9" s="48" t="s">
        <v>11</v>
      </c>
      <c r="E9" s="14" t="s">
        <v>12</v>
      </c>
      <c r="F9" s="14">
        <v>50</v>
      </c>
      <c r="G9" s="14">
        <v>650</v>
      </c>
      <c r="H9" s="14">
        <v>7</v>
      </c>
      <c r="I9" s="14">
        <v>11300000</v>
      </c>
    </row>
    <row r="10" spans="1:9">
      <c r="A10" s="22">
        <v>18.2</v>
      </c>
      <c r="B10" s="51"/>
      <c r="C10" s="48"/>
      <c r="D10" s="48"/>
      <c r="E10" s="14" t="s">
        <v>13</v>
      </c>
      <c r="F10" s="14">
        <v>19</v>
      </c>
      <c r="G10" s="14">
        <v>400</v>
      </c>
      <c r="H10" s="14">
        <v>7</v>
      </c>
      <c r="I10" s="14">
        <v>2310000</v>
      </c>
    </row>
    <row r="11" spans="1:9">
      <c r="A11" s="22"/>
      <c r="B11" s="52"/>
      <c r="C11" s="48"/>
      <c r="D11" s="48"/>
      <c r="E11" s="14" t="s">
        <v>15</v>
      </c>
      <c r="F11" s="14">
        <v>3</v>
      </c>
      <c r="G11" s="14">
        <v>50</v>
      </c>
      <c r="H11" s="14">
        <v>7</v>
      </c>
      <c r="I11" s="14">
        <v>1000000</v>
      </c>
    </row>
    <row r="12" spans="1:9" ht="25.5" customHeight="1">
      <c r="A12" s="56" t="s">
        <v>19</v>
      </c>
      <c r="B12" s="56"/>
      <c r="C12" s="56"/>
      <c r="D12" s="56"/>
      <c r="E12" s="56"/>
      <c r="F12" s="35">
        <f>F5+F6+F11</f>
        <v>94</v>
      </c>
      <c r="G12" s="35">
        <f>G5+G6+G7+G9+G10+G11</f>
        <v>2995</v>
      </c>
      <c r="H12" s="45"/>
      <c r="I12" s="35">
        <f>I5+I6+I7+I9+I10+I11</f>
        <v>108860000</v>
      </c>
    </row>
  </sheetData>
  <mergeCells count="11">
    <mergeCell ref="A12:E12"/>
    <mergeCell ref="A1:I1"/>
    <mergeCell ref="D5:D7"/>
    <mergeCell ref="C5:C7"/>
    <mergeCell ref="B5:B7"/>
    <mergeCell ref="A4:I4"/>
    <mergeCell ref="B9:B11"/>
    <mergeCell ref="C9:C11"/>
    <mergeCell ref="D9:D11"/>
    <mergeCell ref="A8:I8"/>
    <mergeCell ref="A2:I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K4" sqref="K4"/>
    </sheetView>
  </sheetViews>
  <sheetFormatPr defaultRowHeight="15"/>
  <cols>
    <col min="1" max="1" width="8.85546875" style="2" customWidth="1"/>
    <col min="2" max="2" width="15.85546875" style="2" customWidth="1"/>
    <col min="3" max="3" width="12.42578125" style="2" customWidth="1"/>
    <col min="4" max="4" width="13" style="2" customWidth="1"/>
    <col min="5" max="5" width="15.7109375" style="2" customWidth="1"/>
    <col min="6" max="6" width="15" style="2" customWidth="1"/>
    <col min="7" max="7" width="12.42578125" style="2" customWidth="1"/>
    <col min="8" max="8" width="11.28515625" style="2" customWidth="1"/>
    <col min="9" max="9" width="14.7109375" style="2" customWidth="1"/>
    <col min="10" max="10" width="9.140625" style="2"/>
    <col min="11" max="11" width="14.7109375" style="2" customWidth="1"/>
    <col min="12" max="16384" width="9.140625" style="2"/>
  </cols>
  <sheetData>
    <row r="1" spans="1:9" ht="24.75" customHeight="1">
      <c r="A1" s="65" t="s">
        <v>24</v>
      </c>
      <c r="B1" s="66"/>
      <c r="C1" s="66"/>
      <c r="D1" s="66"/>
      <c r="E1" s="66"/>
      <c r="F1" s="66"/>
      <c r="G1" s="66"/>
      <c r="H1" s="66"/>
      <c r="I1" s="67"/>
    </row>
    <row r="2" spans="1:9" ht="24.75" customHeight="1">
      <c r="A2" s="70" t="s">
        <v>93</v>
      </c>
      <c r="B2" s="71"/>
      <c r="C2" s="71"/>
      <c r="D2" s="71"/>
      <c r="E2" s="71"/>
      <c r="F2" s="71"/>
      <c r="G2" s="71"/>
      <c r="H2" s="71"/>
      <c r="I2" s="72"/>
    </row>
    <row r="3" spans="1:9" ht="90">
      <c r="A3" s="3" t="s">
        <v>0</v>
      </c>
      <c r="B3" s="14" t="s">
        <v>25</v>
      </c>
      <c r="C3" s="14" t="s">
        <v>26</v>
      </c>
      <c r="D3" s="14" t="s">
        <v>27</v>
      </c>
      <c r="E3" s="14" t="s">
        <v>28</v>
      </c>
      <c r="F3" s="14" t="s">
        <v>29</v>
      </c>
      <c r="G3" s="14" t="s">
        <v>50</v>
      </c>
      <c r="H3" s="14" t="s">
        <v>31</v>
      </c>
      <c r="I3" s="15" t="s">
        <v>51</v>
      </c>
    </row>
    <row r="4" spans="1:9" ht="22.5" customHeight="1">
      <c r="A4" s="5"/>
      <c r="B4" s="16"/>
      <c r="C4" s="16"/>
      <c r="D4" s="48" t="s">
        <v>33</v>
      </c>
      <c r="E4" s="48"/>
      <c r="F4" s="48"/>
      <c r="G4" s="48"/>
      <c r="H4" s="48"/>
      <c r="I4" s="68"/>
    </row>
    <row r="5" spans="1:9" ht="20.100000000000001" customHeight="1">
      <c r="A5" s="5">
        <v>17.5</v>
      </c>
      <c r="B5" s="63"/>
      <c r="C5" s="51"/>
      <c r="D5" s="63"/>
      <c r="E5" s="16" t="s">
        <v>52</v>
      </c>
      <c r="F5" s="16">
        <v>1800</v>
      </c>
      <c r="G5" s="16">
        <v>2750</v>
      </c>
      <c r="H5" s="63"/>
      <c r="I5" s="13">
        <v>72000000</v>
      </c>
    </row>
    <row r="6" spans="1:9" ht="20.100000000000001" customHeight="1">
      <c r="A6" s="5">
        <v>18.5</v>
      </c>
      <c r="B6" s="63"/>
      <c r="C6" s="51"/>
      <c r="D6" s="63"/>
      <c r="E6" s="16" t="s">
        <v>53</v>
      </c>
      <c r="F6" s="16">
        <v>485</v>
      </c>
      <c r="G6" s="16">
        <v>1240</v>
      </c>
      <c r="H6" s="63"/>
      <c r="I6" s="13">
        <v>118200000</v>
      </c>
    </row>
    <row r="7" spans="1:9" ht="20.100000000000001" customHeight="1">
      <c r="A7" s="5">
        <v>17.5</v>
      </c>
      <c r="B7" s="63"/>
      <c r="C7" s="51"/>
      <c r="D7" s="63"/>
      <c r="E7" s="16" t="s">
        <v>54</v>
      </c>
      <c r="F7" s="16">
        <v>803</v>
      </c>
      <c r="G7" s="16">
        <v>30</v>
      </c>
      <c r="H7" s="63"/>
      <c r="I7" s="13">
        <v>44000000</v>
      </c>
    </row>
    <row r="8" spans="1:9" ht="20.100000000000001" customHeight="1">
      <c r="A8" s="5">
        <v>17.5</v>
      </c>
      <c r="B8" s="63"/>
      <c r="C8" s="51"/>
      <c r="D8" s="69"/>
      <c r="E8" s="16" t="s">
        <v>55</v>
      </c>
      <c r="F8" s="16">
        <v>1</v>
      </c>
      <c r="G8" s="16">
        <v>740</v>
      </c>
      <c r="H8" s="69"/>
      <c r="I8" s="13"/>
    </row>
    <row r="9" spans="1:9" ht="27" customHeight="1">
      <c r="A9" s="5"/>
      <c r="B9" s="63"/>
      <c r="C9" s="51"/>
      <c r="D9" s="48" t="s">
        <v>41</v>
      </c>
      <c r="E9" s="48"/>
      <c r="F9" s="48"/>
      <c r="G9" s="48"/>
      <c r="H9" s="48"/>
      <c r="I9" s="68"/>
    </row>
    <row r="10" spans="1:9" ht="20.100000000000001" customHeight="1">
      <c r="A10" s="5">
        <v>18.100000000000001</v>
      </c>
      <c r="B10" s="63"/>
      <c r="C10" s="51"/>
      <c r="D10" s="64" t="s">
        <v>35</v>
      </c>
      <c r="E10" s="16" t="s">
        <v>36</v>
      </c>
      <c r="F10" s="16">
        <v>441</v>
      </c>
      <c r="G10" s="16">
        <v>3000</v>
      </c>
      <c r="H10" s="64" t="s">
        <v>37</v>
      </c>
      <c r="I10" s="13">
        <v>810198000</v>
      </c>
    </row>
    <row r="11" spans="1:9" ht="20.100000000000001" customHeight="1">
      <c r="A11" s="5">
        <v>18.2</v>
      </c>
      <c r="B11" s="63"/>
      <c r="C11" s="51"/>
      <c r="D11" s="63"/>
      <c r="E11" s="16" t="s">
        <v>38</v>
      </c>
      <c r="F11" s="16">
        <v>182</v>
      </c>
      <c r="G11" s="16">
        <v>7000</v>
      </c>
      <c r="H11" s="63"/>
      <c r="I11" s="13">
        <v>246860500</v>
      </c>
    </row>
    <row r="12" spans="1:9" ht="15.75">
      <c r="A12" s="60" t="s">
        <v>43</v>
      </c>
      <c r="B12" s="61"/>
      <c r="C12" s="61"/>
      <c r="D12" s="61"/>
      <c r="E12" s="62"/>
      <c r="F12" s="35">
        <f>F5+F6+F7+F8+F10+F11</f>
        <v>3712</v>
      </c>
      <c r="G12" s="35">
        <f>G5+G6+G7+G8+G10+G11</f>
        <v>14760</v>
      </c>
      <c r="H12" s="35"/>
      <c r="I12" s="35">
        <f>I5+I6+I7+I10+I11</f>
        <v>1291258500</v>
      </c>
    </row>
  </sheetData>
  <mergeCells count="11">
    <mergeCell ref="A1:I1"/>
    <mergeCell ref="D4:I4"/>
    <mergeCell ref="D5:D8"/>
    <mergeCell ref="H5:H8"/>
    <mergeCell ref="D9:I9"/>
    <mergeCell ref="A2:I2"/>
    <mergeCell ref="A12:E12"/>
    <mergeCell ref="C5:C11"/>
    <mergeCell ref="B5:B11"/>
    <mergeCell ref="D10:D11"/>
    <mergeCell ref="H10:H1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G10" sqref="G10"/>
    </sheetView>
  </sheetViews>
  <sheetFormatPr defaultRowHeight="15"/>
  <cols>
    <col min="1" max="1" width="5.140625" style="21" bestFit="1" customWidth="1"/>
    <col min="2" max="2" width="13" style="21" customWidth="1"/>
    <col min="3" max="3" width="10.42578125" style="21" customWidth="1"/>
    <col min="4" max="4" width="12.7109375" style="21" customWidth="1"/>
    <col min="5" max="5" width="19.5703125" style="21" customWidth="1"/>
    <col min="6" max="6" width="17" style="21" customWidth="1"/>
    <col min="7" max="7" width="12.7109375" style="21" customWidth="1"/>
    <col min="8" max="8" width="15.140625" style="21" customWidth="1"/>
    <col min="9" max="9" width="16.42578125" style="21" customWidth="1"/>
    <col min="10" max="16384" width="9.140625" style="21"/>
  </cols>
  <sheetData>
    <row r="1" spans="1:9" ht="30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</row>
    <row r="2" spans="1:9" ht="19.5" customHeight="1">
      <c r="A2" s="53" t="s">
        <v>94</v>
      </c>
      <c r="B2" s="54"/>
      <c r="C2" s="54"/>
      <c r="D2" s="54"/>
      <c r="E2" s="54"/>
      <c r="F2" s="54"/>
      <c r="G2" s="54"/>
      <c r="H2" s="54"/>
      <c r="I2" s="55"/>
    </row>
    <row r="3" spans="1:9" ht="48" customHeight="1">
      <c r="A3" s="14" t="s">
        <v>0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</row>
    <row r="4" spans="1:9" ht="15" customHeight="1">
      <c r="A4" s="73" t="s">
        <v>17</v>
      </c>
      <c r="B4" s="74"/>
      <c r="C4" s="74"/>
      <c r="D4" s="74"/>
      <c r="E4" s="74"/>
      <c r="F4" s="74"/>
      <c r="G4" s="74"/>
      <c r="H4" s="74"/>
      <c r="I4" s="75"/>
    </row>
    <row r="5" spans="1:9">
      <c r="A5" s="22">
        <v>18.100000000000001</v>
      </c>
      <c r="B5" s="50" t="s">
        <v>21</v>
      </c>
      <c r="C5" s="48" t="s">
        <v>10</v>
      </c>
      <c r="D5" s="48" t="s">
        <v>11</v>
      </c>
      <c r="E5" s="14" t="s">
        <v>12</v>
      </c>
      <c r="F5" s="28">
        <v>247</v>
      </c>
      <c r="G5" s="28">
        <v>450</v>
      </c>
      <c r="H5" s="14">
        <v>7</v>
      </c>
      <c r="I5" s="14">
        <v>894578000</v>
      </c>
    </row>
    <row r="6" spans="1:9">
      <c r="A6" s="22">
        <v>17.2</v>
      </c>
      <c r="B6" s="51"/>
      <c r="C6" s="48"/>
      <c r="D6" s="48"/>
      <c r="E6" s="14" t="s">
        <v>13</v>
      </c>
      <c r="F6" s="28">
        <v>25</v>
      </c>
      <c r="G6" s="28">
        <v>300</v>
      </c>
      <c r="H6" s="14">
        <v>7</v>
      </c>
      <c r="I6" s="14">
        <v>24640000</v>
      </c>
    </row>
    <row r="7" spans="1:9">
      <c r="A7" s="22">
        <v>18.5</v>
      </c>
      <c r="B7" s="51"/>
      <c r="C7" s="48"/>
      <c r="D7" s="48"/>
      <c r="E7" s="14" t="s">
        <v>14</v>
      </c>
      <c r="F7" s="28">
        <v>80</v>
      </c>
      <c r="G7" s="28">
        <v>150</v>
      </c>
      <c r="H7" s="14">
        <v>7</v>
      </c>
      <c r="I7" s="14">
        <v>41098000</v>
      </c>
    </row>
    <row r="8" spans="1:9" ht="22.5" customHeight="1">
      <c r="A8" s="47" t="s">
        <v>19</v>
      </c>
      <c r="B8" s="47"/>
      <c r="C8" s="47"/>
      <c r="D8" s="47"/>
      <c r="E8" s="47"/>
      <c r="F8" s="37">
        <f>SUM(F5:F7)</f>
        <v>352</v>
      </c>
      <c r="G8" s="37">
        <f>SUM(G5:G7)</f>
        <v>900</v>
      </c>
      <c r="H8" s="36"/>
      <c r="I8" s="11">
        <f>SUM(I5:I7)</f>
        <v>960316000</v>
      </c>
    </row>
    <row r="10" spans="1:9">
      <c r="E10" s="21" t="s">
        <v>20</v>
      </c>
    </row>
  </sheetData>
  <mergeCells count="7">
    <mergeCell ref="A8:E8"/>
    <mergeCell ref="A1:I1"/>
    <mergeCell ref="B5:B7"/>
    <mergeCell ref="C5:C7"/>
    <mergeCell ref="D5:D7"/>
    <mergeCell ref="A4:I4"/>
    <mergeCell ref="A2:I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sqref="A1:I8"/>
    </sheetView>
  </sheetViews>
  <sheetFormatPr defaultColWidth="11" defaultRowHeight="15"/>
  <cols>
    <col min="1" max="1" width="11" style="21" customWidth="1"/>
    <col min="2" max="2" width="11" style="21"/>
    <col min="3" max="3" width="12.42578125" style="21" customWidth="1"/>
    <col min="4" max="4" width="11" style="21"/>
    <col min="5" max="5" width="13.42578125" style="21" customWidth="1"/>
    <col min="6" max="6" width="11" style="21"/>
    <col min="7" max="7" width="18.85546875" style="21" customWidth="1"/>
    <col min="8" max="8" width="13.85546875" style="21" customWidth="1"/>
    <col min="9" max="9" width="18.28515625" style="21" customWidth="1"/>
    <col min="10" max="16384" width="11" style="21"/>
  </cols>
  <sheetData>
    <row r="1" spans="1:9" ht="29.25" customHeight="1">
      <c r="A1" s="47" t="s">
        <v>1</v>
      </c>
      <c r="B1" s="47"/>
      <c r="C1" s="47"/>
      <c r="D1" s="47"/>
      <c r="E1" s="47"/>
      <c r="F1" s="47"/>
      <c r="G1" s="47"/>
      <c r="H1" s="47"/>
      <c r="I1" s="47"/>
    </row>
    <row r="2" spans="1:9" ht="23.25" customHeight="1">
      <c r="A2" s="79" t="s">
        <v>95</v>
      </c>
      <c r="B2" s="80"/>
      <c r="C2" s="80"/>
      <c r="D2" s="80"/>
      <c r="E2" s="80"/>
      <c r="F2" s="80"/>
      <c r="G2" s="80"/>
      <c r="H2" s="80"/>
      <c r="I2" s="81"/>
    </row>
    <row r="3" spans="1:9" ht="67.5" customHeight="1">
      <c r="A3" s="14" t="s">
        <v>0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28" t="s">
        <v>75</v>
      </c>
      <c r="H3" s="14" t="s">
        <v>8</v>
      </c>
      <c r="I3" s="14" t="s">
        <v>9</v>
      </c>
    </row>
    <row r="4" spans="1:9">
      <c r="A4" s="48" t="s">
        <v>16</v>
      </c>
      <c r="B4" s="48"/>
      <c r="C4" s="48"/>
      <c r="D4" s="48"/>
      <c r="E4" s="48"/>
      <c r="F4" s="48"/>
      <c r="G4" s="48"/>
      <c r="H4" s="48"/>
      <c r="I4" s="48"/>
    </row>
    <row r="5" spans="1:9">
      <c r="A5" s="76" t="s">
        <v>17</v>
      </c>
      <c r="B5" s="77"/>
      <c r="C5" s="77"/>
      <c r="D5" s="77"/>
      <c r="E5" s="77"/>
      <c r="F5" s="77"/>
      <c r="G5" s="77"/>
      <c r="H5" s="77"/>
      <c r="I5" s="78"/>
    </row>
    <row r="6" spans="1:9" ht="23.25" customHeight="1">
      <c r="A6" s="32">
        <v>18.100000000000001</v>
      </c>
      <c r="B6" s="50" t="s">
        <v>73</v>
      </c>
      <c r="C6" s="48" t="s">
        <v>10</v>
      </c>
      <c r="D6" s="48" t="s">
        <v>11</v>
      </c>
      <c r="E6" s="14" t="s">
        <v>12</v>
      </c>
      <c r="F6" s="14">
        <v>684</v>
      </c>
      <c r="G6" s="14">
        <v>5213.6000000000004</v>
      </c>
      <c r="H6" s="14">
        <v>7</v>
      </c>
      <c r="I6" s="14">
        <v>426179599</v>
      </c>
    </row>
    <row r="7" spans="1:9" ht="22.5" customHeight="1">
      <c r="A7" s="34">
        <v>18.5</v>
      </c>
      <c r="B7" s="51"/>
      <c r="C7" s="48"/>
      <c r="D7" s="48"/>
      <c r="E7" s="14" t="s">
        <v>14</v>
      </c>
      <c r="F7" s="14">
        <v>47</v>
      </c>
      <c r="G7" s="14">
        <v>235</v>
      </c>
      <c r="H7" s="14">
        <v>7</v>
      </c>
      <c r="I7" s="14">
        <v>1410000</v>
      </c>
    </row>
    <row r="8" spans="1:9" ht="31.5" customHeight="1">
      <c r="A8" s="47" t="s">
        <v>19</v>
      </c>
      <c r="B8" s="47"/>
      <c r="C8" s="47"/>
      <c r="D8" s="47"/>
      <c r="E8" s="47"/>
      <c r="F8" s="37">
        <f>F6+F7</f>
        <v>731</v>
      </c>
      <c r="G8" s="37">
        <f>G6+G7</f>
        <v>5448.6</v>
      </c>
      <c r="H8" s="37"/>
      <c r="I8" s="11">
        <f>I6+I7</f>
        <v>427589599</v>
      </c>
    </row>
  </sheetData>
  <mergeCells count="8">
    <mergeCell ref="A8:E8"/>
    <mergeCell ref="A1:I1"/>
    <mergeCell ref="A4:I4"/>
    <mergeCell ref="A5:I5"/>
    <mergeCell ref="B6:B7"/>
    <mergeCell ref="C6:C7"/>
    <mergeCell ref="D6:D7"/>
    <mergeCell ref="A2:I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I14" sqref="I14"/>
    </sheetView>
  </sheetViews>
  <sheetFormatPr defaultRowHeight="15"/>
  <cols>
    <col min="1" max="1" width="5.140625" style="21" bestFit="1" customWidth="1"/>
    <col min="2" max="2" width="15.5703125" style="21" customWidth="1"/>
    <col min="3" max="3" width="12.140625" style="21" customWidth="1"/>
    <col min="4" max="4" width="13.7109375" style="21" customWidth="1"/>
    <col min="5" max="5" width="23" style="21" customWidth="1"/>
    <col min="6" max="6" width="12.7109375" style="21" customWidth="1"/>
    <col min="7" max="7" width="12.85546875" style="21" customWidth="1"/>
    <col min="8" max="8" width="10.85546875" style="21" customWidth="1"/>
    <col min="9" max="9" width="15.7109375" style="21" customWidth="1"/>
    <col min="10" max="10" width="9.140625" style="21"/>
    <col min="11" max="11" width="14.140625" style="21" customWidth="1"/>
    <col min="12" max="16384" width="9.140625" style="21"/>
  </cols>
  <sheetData>
    <row r="1" spans="1:9" ht="21.75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53" t="s">
        <v>96</v>
      </c>
      <c r="B2" s="54"/>
      <c r="C2" s="54"/>
      <c r="D2" s="54"/>
      <c r="E2" s="54"/>
      <c r="F2" s="54"/>
      <c r="G2" s="54"/>
      <c r="H2" s="54"/>
      <c r="I2" s="55"/>
    </row>
    <row r="3" spans="1:9" ht="48" customHeight="1">
      <c r="A3" s="14" t="s">
        <v>0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28" t="s">
        <v>76</v>
      </c>
    </row>
    <row r="4" spans="1:9">
      <c r="A4" s="48" t="s">
        <v>16</v>
      </c>
      <c r="B4" s="48"/>
      <c r="C4" s="48"/>
      <c r="D4" s="48"/>
      <c r="E4" s="48"/>
      <c r="F4" s="48"/>
      <c r="G4" s="48"/>
      <c r="H4" s="48"/>
      <c r="I4" s="48"/>
    </row>
    <row r="5" spans="1:9">
      <c r="A5" s="32">
        <v>17.100000000000001</v>
      </c>
      <c r="B5" s="50" t="s">
        <v>22</v>
      </c>
      <c r="C5" s="48" t="s">
        <v>10</v>
      </c>
      <c r="D5" s="48" t="s">
        <v>11</v>
      </c>
      <c r="E5" s="14" t="s">
        <v>12</v>
      </c>
      <c r="F5" s="14">
        <v>95</v>
      </c>
      <c r="G5" s="14">
        <v>250</v>
      </c>
      <c r="H5" s="14">
        <v>7</v>
      </c>
      <c r="I5" s="14">
        <v>87424000</v>
      </c>
    </row>
    <row r="6" spans="1:9">
      <c r="A6" s="33">
        <v>17.2</v>
      </c>
      <c r="B6" s="51"/>
      <c r="C6" s="48"/>
      <c r="D6" s="48"/>
      <c r="E6" s="14" t="s">
        <v>13</v>
      </c>
      <c r="F6" s="14">
        <v>6</v>
      </c>
      <c r="G6" s="14">
        <v>50</v>
      </c>
      <c r="H6" s="14">
        <v>7</v>
      </c>
      <c r="I6" s="14">
        <v>15000000</v>
      </c>
    </row>
    <row r="7" spans="1:9">
      <c r="A7" s="33">
        <v>18.5</v>
      </c>
      <c r="B7" s="51"/>
      <c r="C7" s="48"/>
      <c r="D7" s="48"/>
      <c r="E7" s="14" t="s">
        <v>14</v>
      </c>
      <c r="F7" s="14">
        <v>70</v>
      </c>
      <c r="G7" s="14">
        <v>110</v>
      </c>
      <c r="H7" s="14">
        <v>7</v>
      </c>
      <c r="I7" s="14">
        <v>32160000</v>
      </c>
    </row>
    <row r="8" spans="1:9">
      <c r="A8" s="48" t="s">
        <v>17</v>
      </c>
      <c r="B8" s="48"/>
      <c r="C8" s="48"/>
      <c r="D8" s="48"/>
      <c r="E8" s="48"/>
      <c r="F8" s="48"/>
      <c r="G8" s="48"/>
      <c r="H8" s="48"/>
      <c r="I8" s="48"/>
    </row>
    <row r="9" spans="1:9">
      <c r="A9" s="32">
        <v>18.100000000000001</v>
      </c>
      <c r="B9" s="50" t="s">
        <v>22</v>
      </c>
      <c r="C9" s="48" t="s">
        <v>10</v>
      </c>
      <c r="D9" s="48" t="s">
        <v>11</v>
      </c>
      <c r="E9" s="14" t="s">
        <v>12</v>
      </c>
      <c r="F9" s="14">
        <v>85</v>
      </c>
      <c r="G9" s="14">
        <v>240</v>
      </c>
      <c r="H9" s="14">
        <v>7</v>
      </c>
      <c r="I9" s="14">
        <v>23216000</v>
      </c>
    </row>
    <row r="10" spans="1:9">
      <c r="A10" s="33">
        <v>18.2</v>
      </c>
      <c r="B10" s="51"/>
      <c r="C10" s="48"/>
      <c r="D10" s="48"/>
      <c r="E10" s="14" t="s">
        <v>13</v>
      </c>
      <c r="F10" s="14">
        <v>3</v>
      </c>
      <c r="G10" s="14">
        <v>9</v>
      </c>
      <c r="H10" s="14">
        <v>7</v>
      </c>
      <c r="I10" s="14">
        <v>2460000</v>
      </c>
    </row>
    <row r="11" spans="1:9" ht="21.75" customHeight="1">
      <c r="A11" s="49" t="s">
        <v>19</v>
      </c>
      <c r="B11" s="49"/>
      <c r="C11" s="49"/>
      <c r="D11" s="49"/>
      <c r="E11" s="49"/>
      <c r="F11" s="38">
        <f>F5+F6+F7+F9+F10</f>
        <v>259</v>
      </c>
      <c r="G11" s="38">
        <f>G5+G6+G7+G9+G10</f>
        <v>659</v>
      </c>
      <c r="H11" s="38"/>
      <c r="I11" s="35">
        <f>I5+I6+I7+I9+I10</f>
        <v>160260000</v>
      </c>
    </row>
  </sheetData>
  <mergeCells count="11">
    <mergeCell ref="A8:I8"/>
    <mergeCell ref="B9:B10"/>
    <mergeCell ref="C9:C10"/>
    <mergeCell ref="D9:D10"/>
    <mergeCell ref="A11:E11"/>
    <mergeCell ref="A1:I1"/>
    <mergeCell ref="A4:I4"/>
    <mergeCell ref="B5:B7"/>
    <mergeCell ref="C5:C7"/>
    <mergeCell ref="D5:D7"/>
    <mergeCell ref="A2:I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K9" sqref="K9"/>
    </sheetView>
  </sheetViews>
  <sheetFormatPr defaultRowHeight="15"/>
  <cols>
    <col min="1" max="1" width="5.140625" style="21" bestFit="1" customWidth="1"/>
    <col min="2" max="2" width="12.7109375" style="21" customWidth="1"/>
    <col min="3" max="3" width="10.42578125" style="21" customWidth="1"/>
    <col min="4" max="4" width="15.85546875" style="21" customWidth="1"/>
    <col min="5" max="5" width="22.5703125" style="21" customWidth="1"/>
    <col min="6" max="6" width="13.140625" style="21" customWidth="1"/>
    <col min="7" max="7" width="12.85546875" style="21" customWidth="1"/>
    <col min="8" max="8" width="9.7109375" style="21" customWidth="1"/>
    <col min="9" max="9" width="15.7109375" style="21" customWidth="1"/>
    <col min="10" max="16384" width="9.140625" style="21"/>
  </cols>
  <sheetData>
    <row r="1" spans="1:9" ht="21.7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9" ht="21.75" customHeight="1">
      <c r="A2" s="57" t="s">
        <v>97</v>
      </c>
      <c r="B2" s="58"/>
      <c r="C2" s="58"/>
      <c r="D2" s="58"/>
      <c r="E2" s="58"/>
      <c r="F2" s="58"/>
      <c r="G2" s="58"/>
      <c r="H2" s="58"/>
      <c r="I2" s="59"/>
    </row>
    <row r="3" spans="1:9" ht="81.75" customHeight="1">
      <c r="A3" s="14" t="s">
        <v>0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</row>
    <row r="4" spans="1:9">
      <c r="A4" s="48" t="s">
        <v>16</v>
      </c>
      <c r="B4" s="48"/>
      <c r="C4" s="48"/>
      <c r="D4" s="48"/>
      <c r="E4" s="48"/>
      <c r="F4" s="48"/>
      <c r="G4" s="48"/>
      <c r="H4" s="48"/>
      <c r="I4" s="48"/>
    </row>
    <row r="5" spans="1:9">
      <c r="A5" s="22">
        <v>17.2</v>
      </c>
      <c r="B5" s="48"/>
      <c r="C5" s="48"/>
      <c r="D5" s="48"/>
      <c r="E5" s="28" t="s">
        <v>13</v>
      </c>
      <c r="F5" s="28">
        <v>10</v>
      </c>
      <c r="G5" s="28">
        <v>18</v>
      </c>
      <c r="H5" s="50">
        <v>7</v>
      </c>
      <c r="I5" s="28">
        <v>300000000</v>
      </c>
    </row>
    <row r="6" spans="1:9">
      <c r="A6" s="22">
        <v>18.5</v>
      </c>
      <c r="B6" s="48"/>
      <c r="C6" s="48"/>
      <c r="D6" s="48"/>
      <c r="E6" s="28" t="s">
        <v>14</v>
      </c>
      <c r="F6" s="28">
        <v>21</v>
      </c>
      <c r="G6" s="28">
        <v>15</v>
      </c>
      <c r="H6" s="51"/>
      <c r="I6" s="28">
        <v>9450000</v>
      </c>
    </row>
    <row r="7" spans="1:9">
      <c r="A7" s="48" t="s">
        <v>17</v>
      </c>
      <c r="B7" s="48"/>
      <c r="C7" s="48"/>
      <c r="D7" s="48"/>
      <c r="E7" s="48"/>
      <c r="F7" s="48"/>
      <c r="G7" s="48"/>
      <c r="H7" s="48"/>
      <c r="I7" s="48"/>
    </row>
    <row r="8" spans="1:9">
      <c r="A8" s="32">
        <v>18.100000000000001</v>
      </c>
      <c r="B8" s="50" t="s">
        <v>72</v>
      </c>
      <c r="C8" s="48" t="s">
        <v>10</v>
      </c>
      <c r="D8" s="48" t="s">
        <v>11</v>
      </c>
      <c r="E8" s="14" t="s">
        <v>12</v>
      </c>
      <c r="F8" s="14">
        <v>90</v>
      </c>
      <c r="G8" s="14">
        <v>645</v>
      </c>
      <c r="H8" s="50">
        <v>7</v>
      </c>
      <c r="I8" s="24">
        <v>1309000000</v>
      </c>
    </row>
    <row r="9" spans="1:9">
      <c r="A9" s="33">
        <v>18.2</v>
      </c>
      <c r="B9" s="51"/>
      <c r="C9" s="48"/>
      <c r="D9" s="48"/>
      <c r="E9" s="14" t="s">
        <v>13</v>
      </c>
      <c r="F9" s="25">
        <v>1</v>
      </c>
      <c r="G9" s="29">
        <v>2</v>
      </c>
      <c r="H9" s="51"/>
      <c r="I9" s="26">
        <v>2500000</v>
      </c>
    </row>
    <row r="10" spans="1:9" ht="22.5" customHeight="1">
      <c r="A10" s="47" t="s">
        <v>19</v>
      </c>
      <c r="B10" s="47"/>
      <c r="C10" s="47"/>
      <c r="D10" s="47"/>
      <c r="E10" s="47"/>
      <c r="F10" s="37">
        <f>F5+F6+F8+F9</f>
        <v>122</v>
      </c>
      <c r="G10" s="37">
        <f>G5+G6+G8+G9</f>
        <v>680</v>
      </c>
      <c r="H10" s="37"/>
      <c r="I10" s="11">
        <f>I5+I6+I8+I9</f>
        <v>1620950000</v>
      </c>
    </row>
  </sheetData>
  <mergeCells count="13">
    <mergeCell ref="A7:I7"/>
    <mergeCell ref="B8:B9"/>
    <mergeCell ref="C8:C9"/>
    <mergeCell ref="D8:D9"/>
    <mergeCell ref="A10:E10"/>
    <mergeCell ref="H8:H9"/>
    <mergeCell ref="A1:I1"/>
    <mergeCell ref="A4:I4"/>
    <mergeCell ref="B5:B6"/>
    <mergeCell ref="C5:C6"/>
    <mergeCell ref="D5:D6"/>
    <mergeCell ref="H5:H6"/>
    <mergeCell ref="A2:I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K10" sqref="K10"/>
    </sheetView>
  </sheetViews>
  <sheetFormatPr defaultRowHeight="15"/>
  <cols>
    <col min="1" max="1" width="5.140625" style="21" bestFit="1" customWidth="1"/>
    <col min="2" max="2" width="15.42578125" style="21" customWidth="1"/>
    <col min="3" max="3" width="9.5703125" style="21" customWidth="1"/>
    <col min="4" max="4" width="13.7109375" style="21" customWidth="1"/>
    <col min="5" max="5" width="21.140625" style="21" customWidth="1"/>
    <col min="6" max="6" width="16.140625" style="21" customWidth="1"/>
    <col min="7" max="7" width="14.42578125" style="21" customWidth="1"/>
    <col min="8" max="8" width="10.28515625" style="21" customWidth="1"/>
    <col min="9" max="9" width="15.85546875" style="21" customWidth="1"/>
    <col min="10" max="16384" width="9.140625" style="21"/>
  </cols>
  <sheetData>
    <row r="1" spans="1:9" ht="24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9" ht="18.75" customHeight="1">
      <c r="A2" s="53" t="s">
        <v>98</v>
      </c>
      <c r="B2" s="54"/>
      <c r="C2" s="54"/>
      <c r="D2" s="54"/>
      <c r="E2" s="54"/>
      <c r="F2" s="54"/>
      <c r="G2" s="54"/>
      <c r="H2" s="54"/>
      <c r="I2" s="55"/>
    </row>
    <row r="3" spans="1:9" ht="60.75" customHeight="1">
      <c r="A3" s="14" t="s">
        <v>0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</row>
    <row r="4" spans="1:9">
      <c r="A4" s="48" t="s">
        <v>16</v>
      </c>
      <c r="B4" s="48"/>
      <c r="C4" s="48"/>
      <c r="D4" s="48"/>
      <c r="E4" s="48"/>
      <c r="F4" s="48"/>
      <c r="G4" s="48"/>
      <c r="H4" s="48"/>
      <c r="I4" s="48"/>
    </row>
    <row r="5" spans="1:9">
      <c r="A5" s="22">
        <v>17.2</v>
      </c>
      <c r="B5" s="43"/>
      <c r="C5" s="43"/>
      <c r="D5" s="43"/>
      <c r="E5" s="14" t="s">
        <v>13</v>
      </c>
      <c r="F5" s="14">
        <v>32</v>
      </c>
      <c r="G5" s="14">
        <v>603</v>
      </c>
      <c r="H5" s="14">
        <v>7</v>
      </c>
      <c r="I5" s="14">
        <v>15275000</v>
      </c>
    </row>
    <row r="6" spans="1:9">
      <c r="A6" s="76" t="s">
        <v>17</v>
      </c>
      <c r="B6" s="77"/>
      <c r="C6" s="77"/>
      <c r="D6" s="77"/>
      <c r="E6" s="77"/>
      <c r="F6" s="77"/>
      <c r="G6" s="77"/>
      <c r="H6" s="77"/>
      <c r="I6" s="78"/>
    </row>
    <row r="7" spans="1:9">
      <c r="A7" s="22">
        <v>18.100000000000001</v>
      </c>
      <c r="B7" s="50" t="s">
        <v>71</v>
      </c>
      <c r="C7" s="48" t="s">
        <v>10</v>
      </c>
      <c r="D7" s="48" t="s">
        <v>11</v>
      </c>
      <c r="E7" s="14" t="s">
        <v>12</v>
      </c>
      <c r="F7" s="14">
        <v>144</v>
      </c>
      <c r="G7" s="14">
        <v>2898.26</v>
      </c>
      <c r="H7" s="14">
        <v>7</v>
      </c>
      <c r="I7" s="14">
        <v>55850000</v>
      </c>
    </row>
    <row r="8" spans="1:9">
      <c r="A8" s="22">
        <v>18.5</v>
      </c>
      <c r="B8" s="51"/>
      <c r="C8" s="48"/>
      <c r="D8" s="48"/>
      <c r="E8" s="14" t="s">
        <v>14</v>
      </c>
      <c r="F8" s="14">
        <v>2</v>
      </c>
      <c r="G8" s="14">
        <v>129.81</v>
      </c>
      <c r="H8" s="14">
        <v>7</v>
      </c>
      <c r="I8" s="14">
        <v>55000</v>
      </c>
    </row>
    <row r="9" spans="1:9">
      <c r="A9" s="22"/>
      <c r="B9" s="51"/>
      <c r="C9" s="48"/>
      <c r="D9" s="48"/>
      <c r="E9" s="14" t="s">
        <v>46</v>
      </c>
      <c r="F9" s="14">
        <v>3</v>
      </c>
      <c r="G9" s="14">
        <v>12</v>
      </c>
      <c r="H9" s="27">
        <v>7</v>
      </c>
      <c r="I9" s="14" t="s">
        <v>47</v>
      </c>
    </row>
    <row r="10" spans="1:9" ht="30">
      <c r="A10" s="22"/>
      <c r="B10" s="51"/>
      <c r="C10" s="48"/>
      <c r="D10" s="48"/>
      <c r="E10" s="14" t="s">
        <v>48</v>
      </c>
      <c r="F10" s="14">
        <v>2</v>
      </c>
      <c r="G10" s="14">
        <v>26</v>
      </c>
      <c r="H10" s="27">
        <v>7</v>
      </c>
      <c r="I10" s="14">
        <v>900000</v>
      </c>
    </row>
    <row r="11" spans="1:9">
      <c r="A11" s="22"/>
      <c r="B11" s="51"/>
      <c r="C11" s="48"/>
      <c r="D11" s="48"/>
      <c r="E11" s="14" t="s">
        <v>49</v>
      </c>
      <c r="F11" s="14">
        <v>1</v>
      </c>
      <c r="G11" s="14">
        <v>13</v>
      </c>
      <c r="H11" s="14">
        <v>7</v>
      </c>
      <c r="I11" s="14">
        <v>300000</v>
      </c>
    </row>
    <row r="12" spans="1:9" ht="18.75" customHeight="1">
      <c r="A12" s="56" t="s">
        <v>19</v>
      </c>
      <c r="B12" s="56"/>
      <c r="C12" s="56"/>
      <c r="D12" s="56"/>
      <c r="E12" s="56"/>
      <c r="F12" s="44">
        <f>F5+F7+F8+F9+F10+F11</f>
        <v>184</v>
      </c>
      <c r="G12" s="44">
        <f>G5+G7+G8+G9+G10+G11</f>
        <v>3682.07</v>
      </c>
      <c r="H12" s="44"/>
      <c r="I12" s="35">
        <v>72590000</v>
      </c>
    </row>
  </sheetData>
  <mergeCells count="8">
    <mergeCell ref="A12:E12"/>
    <mergeCell ref="A1:I1"/>
    <mergeCell ref="A4:I4"/>
    <mergeCell ref="A2:I2"/>
    <mergeCell ref="A6:I6"/>
    <mergeCell ref="B7:B11"/>
    <mergeCell ref="C7:C11"/>
    <mergeCell ref="D7:D1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L3" sqref="L3"/>
    </sheetView>
  </sheetViews>
  <sheetFormatPr defaultRowHeight="15"/>
  <cols>
    <col min="2" max="2" width="15.140625" style="21" customWidth="1"/>
    <col min="3" max="3" width="10.85546875" style="21" customWidth="1"/>
    <col min="5" max="5" width="19" style="21" customWidth="1"/>
    <col min="6" max="6" width="12.85546875" style="21" customWidth="1"/>
    <col min="7" max="7" width="16.42578125" customWidth="1"/>
    <col min="8" max="8" width="13" style="21" customWidth="1"/>
    <col min="9" max="9" width="14.42578125" style="21" customWidth="1"/>
  </cols>
  <sheetData>
    <row r="1" spans="1:9" ht="27" customHeight="1">
      <c r="A1" s="83" t="s">
        <v>80</v>
      </c>
      <c r="B1" s="83"/>
      <c r="C1" s="83"/>
      <c r="D1" s="83"/>
      <c r="E1" s="83"/>
      <c r="F1" s="83"/>
      <c r="G1" s="83"/>
      <c r="H1" s="83"/>
      <c r="I1" s="83"/>
    </row>
    <row r="2" spans="1:9" ht="27" customHeight="1">
      <c r="A2" s="86" t="s">
        <v>99</v>
      </c>
      <c r="B2" s="87"/>
      <c r="C2" s="87"/>
      <c r="D2" s="87"/>
      <c r="E2" s="87"/>
      <c r="F2" s="87"/>
      <c r="G2" s="87"/>
      <c r="H2" s="87"/>
      <c r="I2" s="88"/>
    </row>
    <row r="3" spans="1:9" ht="59.25" customHeight="1">
      <c r="A3" s="17" t="s">
        <v>59</v>
      </c>
      <c r="B3" s="18" t="s">
        <v>60</v>
      </c>
      <c r="C3" s="18" t="s">
        <v>61</v>
      </c>
      <c r="D3" s="17" t="s">
        <v>27</v>
      </c>
      <c r="E3" s="18" t="s">
        <v>28</v>
      </c>
      <c r="F3" s="18" t="s">
        <v>62</v>
      </c>
      <c r="G3" s="18" t="s">
        <v>63</v>
      </c>
      <c r="H3" s="18" t="s">
        <v>64</v>
      </c>
      <c r="I3" s="18" t="s">
        <v>65</v>
      </c>
    </row>
    <row r="4" spans="1:9">
      <c r="A4" s="19"/>
      <c r="B4" s="64" t="s">
        <v>100</v>
      </c>
      <c r="C4" s="89" t="s">
        <v>101</v>
      </c>
      <c r="D4" s="19"/>
      <c r="E4" s="84" t="s">
        <v>33</v>
      </c>
      <c r="F4" s="84"/>
      <c r="G4" s="84"/>
      <c r="H4" s="84"/>
      <c r="I4" s="84"/>
    </row>
    <row r="5" spans="1:9" ht="16.5" customHeight="1">
      <c r="A5" s="19">
        <v>17.2</v>
      </c>
      <c r="B5" s="63"/>
      <c r="C5" s="90"/>
      <c r="D5" s="30"/>
      <c r="E5" s="20" t="s">
        <v>68</v>
      </c>
      <c r="F5" s="20">
        <v>1</v>
      </c>
      <c r="G5" s="19">
        <v>3</v>
      </c>
      <c r="H5" s="30"/>
      <c r="I5" s="20">
        <v>1000000</v>
      </c>
    </row>
    <row r="6" spans="1:9">
      <c r="A6" s="19"/>
      <c r="B6" s="63"/>
      <c r="C6" s="90"/>
      <c r="D6" s="19"/>
      <c r="E6" s="84" t="s">
        <v>41</v>
      </c>
      <c r="F6" s="84"/>
      <c r="G6" s="84"/>
      <c r="H6" s="84"/>
      <c r="I6" s="84"/>
    </row>
    <row r="7" spans="1:9">
      <c r="A7" s="19">
        <v>18.100000000000001</v>
      </c>
      <c r="B7" s="63"/>
      <c r="C7" s="90"/>
      <c r="D7" s="85" t="s">
        <v>67</v>
      </c>
      <c r="E7" s="20" t="s">
        <v>36</v>
      </c>
      <c r="F7" s="20">
        <v>317</v>
      </c>
      <c r="G7" s="19">
        <v>560</v>
      </c>
      <c r="H7" s="85" t="s">
        <v>37</v>
      </c>
      <c r="I7" s="20">
        <v>162450000</v>
      </c>
    </row>
    <row r="8" spans="1:9">
      <c r="A8" s="19">
        <v>18.2</v>
      </c>
      <c r="B8" s="63"/>
      <c r="C8" s="90"/>
      <c r="D8" s="85"/>
      <c r="E8" s="20" t="s">
        <v>68</v>
      </c>
      <c r="F8" s="20">
        <v>5</v>
      </c>
      <c r="G8" s="19">
        <v>42</v>
      </c>
      <c r="H8" s="85"/>
      <c r="I8" s="20">
        <v>840000</v>
      </c>
    </row>
    <row r="9" spans="1:9">
      <c r="A9" s="19">
        <v>18.5</v>
      </c>
      <c r="B9" s="69"/>
      <c r="C9" s="91"/>
      <c r="D9" s="85"/>
      <c r="E9" s="20" t="s">
        <v>69</v>
      </c>
      <c r="F9" s="20">
        <v>4</v>
      </c>
      <c r="G9" s="19">
        <v>3</v>
      </c>
      <c r="H9" s="85"/>
      <c r="I9" s="20">
        <v>650000</v>
      </c>
    </row>
    <row r="10" spans="1:9" ht="24.75" customHeight="1">
      <c r="A10" s="82" t="s">
        <v>43</v>
      </c>
      <c r="B10" s="82"/>
      <c r="C10" s="82"/>
      <c r="D10" s="82"/>
      <c r="E10" s="82"/>
      <c r="F10" s="38">
        <f>F5+F7+F8+F9</f>
        <v>327</v>
      </c>
      <c r="G10" s="40">
        <f>G5+G7+G8+G9</f>
        <v>608</v>
      </c>
      <c r="H10" s="38"/>
      <c r="I10" s="38">
        <f>I5+I7+I8+I9</f>
        <v>164940000</v>
      </c>
    </row>
  </sheetData>
  <mergeCells count="9">
    <mergeCell ref="A10:E10"/>
    <mergeCell ref="A1:I1"/>
    <mergeCell ref="E4:I4"/>
    <mergeCell ref="E6:I6"/>
    <mergeCell ref="D7:D9"/>
    <mergeCell ref="H7:H9"/>
    <mergeCell ref="A2:I2"/>
    <mergeCell ref="B4:B9"/>
    <mergeCell ref="C4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Alathur</vt:lpstr>
      <vt:lpstr>ATTAPPADY</vt:lpstr>
      <vt:lpstr>Chittur</vt:lpstr>
      <vt:lpstr>KUZHALMANNAM</vt:lpstr>
      <vt:lpstr>Kollengode</vt:lpstr>
      <vt:lpstr>MANNARKKAD</vt:lpstr>
      <vt:lpstr>MALAMPUZHA</vt:lpstr>
      <vt:lpstr>Nemmara</vt:lpstr>
      <vt:lpstr>Palakkad</vt:lpstr>
      <vt:lpstr>Pattambi</vt:lpstr>
      <vt:lpstr>Ottappalam</vt:lpstr>
      <vt:lpstr>sreekrishnapuram</vt:lpstr>
      <vt:lpstr>Thrithala</vt:lpstr>
      <vt:lpstr>Dist abstract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2016-03-21T05:13:27Z</dcterms:modified>
</cp:coreProperties>
</file>